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1"/>
  </bookViews>
  <sheets>
    <sheet name="TEFE_ÜFE" sheetId="1" r:id="rId1"/>
    <sheet name="VERGİ" sheetId="2" r:id="rId2"/>
    <sheet name="SONUÇ" sheetId="3" r:id="rId3"/>
  </sheets>
  <definedNames>
    <definedName name="_xlnm.Print_Area" localSheetId="2">'SONUÇ'!$A$1:$G$19</definedName>
    <definedName name="_xlnm.Print_Titles" localSheetId="1">'VERGİ'!$3:$3</definedName>
  </definedNames>
  <calcPr fullCalcOnLoad="1"/>
</workbook>
</file>

<file path=xl/sharedStrings.xml><?xml version="1.0" encoding="utf-8"?>
<sst xmlns="http://schemas.openxmlformats.org/spreadsheetml/2006/main" count="218" uniqueCount="34">
  <si>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</si>
  <si>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</si>
  <si>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</si>
  <si>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</si>
  <si>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</si>
  <si>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</si>
  <si>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</si>
  <si>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</si>
  <si>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</si>
  <si>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</si>
  <si>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</si>
  <si>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</si>
  <si>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ENDEKS</t>
  </si>
  <si>
    <t>TEFE</t>
  </si>
  <si>
    <t>ÜFE</t>
  </si>
  <si>
    <t>Hesaplamaya Esas TEFE / ÜFE %</t>
  </si>
  <si>
    <t>Borç Aslı</t>
  </si>
  <si>
    <t>Gecikme Tutarı</t>
  </si>
  <si>
    <t>Toplam Borç</t>
  </si>
  <si>
    <t>KONTROL</t>
  </si>
  <si>
    <t>YÜZDE</t>
  </si>
  <si>
    <t>YIL</t>
  </si>
  <si>
    <t>AY</t>
  </si>
  <si>
    <t>TOPLAM</t>
  </si>
  <si>
    <t>BORÇ ASLI</t>
  </si>
  <si>
    <t>GECİKME FAİZİ</t>
  </si>
  <si>
    <t>TOPLAM BORÇ</t>
  </si>
  <si>
    <t>ÖDEME PLANI</t>
  </si>
  <si>
    <t>KATSAYI</t>
  </si>
  <si>
    <t>HESAPLAMAYA ESAS BORÇ</t>
  </si>
  <si>
    <t>ÖDENECEK TOPLAM BORÇ</t>
  </si>
  <si>
    <t>TAKSİT TUTARI</t>
  </si>
  <si>
    <t>TOPLAM BORÇ VE ÖDENECEK TAKSİTLER</t>
  </si>
  <si>
    <t>TAKSİT SAYISI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</si>
</sst>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__"/>
    <numFmt numFmtId="165" formatCode="0.00__"/>
    <numFmt numFmtId="166" formatCode="0.0"/>
    <numFmt numFmtId="167" formatCode="#,##0.00_ ;[Red]\-#,##0.00\ "/>
    <numFmt numFmtId="168" formatCode="0.0%"/>
  </numFmts>
  <fonts count="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0"/>
      <color indexed="10"/>
      <name val="Arial Tur"/>
      <family val="0"/>
    </font>
    <font>
      <b/>
      <sz val="10"/>
      <color indexed="18"/>
      <name val="Arial Tur"/>
      <family val="0"/>
    </font>
    <font>
      <b/>
      <sz val="10"/>
      <color indexed="12"/>
      <name val="Arial Tur"/>
      <family val="0"/>
    </font>
    <font>
      <b/>
      <sz val="14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bgColor indexed="2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10" fontId="0" fillId="0" borderId="0" xfId="19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0" fontId="0" fillId="0" borderId="1" xfId="19" applyNumberFormat="1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5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/>
    </xf>
    <xf numFmtId="167" fontId="4" fillId="0" borderId="2" xfId="0" applyNumberFormat="1" applyFont="1" applyFill="1" applyBorder="1" applyAlignment="1">
      <alignment/>
    </xf>
    <xf numFmtId="10" fontId="0" fillId="0" borderId="0" xfId="19" applyNumberFormat="1" applyFont="1" applyAlignment="1">
      <alignment/>
    </xf>
    <xf numFmtId="167" fontId="0" fillId="2" borderId="0" xfId="0" applyNumberFormat="1" applyFill="1" applyAlignment="1">
      <alignment/>
    </xf>
    <xf numFmtId="0" fontId="0" fillId="0" borderId="0" xfId="0" applyAlignment="1">
      <alignment horizontal="center" wrapText="1"/>
    </xf>
    <xf numFmtId="167" fontId="0" fillId="0" borderId="3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0"/>
  <sheetViews>
    <sheetView workbookViewId="0" topLeftCell="A74">
      <selection activeCell="D107" sqref="D107"/>
    </sheetView>
  </sheetViews>
  <sheetFormatPr defaultColWidth="9.00390625" defaultRowHeight="12.75"/>
  <cols>
    <col min="1" max="1" width="9.125" style="1" customWidth="1"/>
    <col min="2" max="2" width="4.875" style="7" hidden="1" customWidth="1"/>
    <col min="3" max="3" width="9.75390625" style="2" customWidth="1"/>
    <col min="4" max="4" width="10.25390625" style="0" customWidth="1"/>
    <col min="5" max="5" width="15.875" style="3" customWidth="1"/>
    <col min="6" max="6" width="12.00390625" style="0" customWidth="1"/>
    <col min="7" max="7" width="14.25390625" style="7" hidden="1" customWidth="1"/>
  </cols>
  <sheetData>
    <row r="2" spans="5:7" ht="12.75">
      <c r="E2" s="4" t="s">
        <v>12</v>
      </c>
      <c r="F2" s="6" t="s">
        <v>20</v>
      </c>
      <c r="G2" s="8" t="s">
        <v>19</v>
      </c>
    </row>
    <row r="3" spans="1:7" ht="12.75">
      <c r="A3" s="1" t="s">
        <v>13</v>
      </c>
      <c r="B3" s="7" t="str">
        <f>C3&amp;D3</f>
        <v>2003Ocak</v>
      </c>
      <c r="C3" s="2">
        <v>2003</v>
      </c>
      <c r="D3" t="s">
        <v>0</v>
      </c>
      <c r="E3" s="3">
        <v>6840.7</v>
      </c>
      <c r="F3" s="5">
        <f aca="true" t="shared" si="0" ref="F3:F25">13254.42/E3-1</f>
        <v>0.937582411156753</v>
      </c>
      <c r="G3" s="7">
        <f aca="true" t="shared" si="1" ref="G3:G25">ROUND(E3*(1+F3),2)</f>
        <v>13254.42</v>
      </c>
    </row>
    <row r="4" spans="2:7" ht="12.75">
      <c r="B4" s="7" t="str">
        <f aca="true" t="shared" si="2" ref="B4:B67">C4&amp;D4</f>
        <v>2003Şubat</v>
      </c>
      <c r="C4" s="2">
        <v>2003</v>
      </c>
      <c r="D4" t="s">
        <v>1</v>
      </c>
      <c r="E4" s="3">
        <v>7055.7</v>
      </c>
      <c r="F4" s="5">
        <f t="shared" si="0"/>
        <v>0.8785407542837707</v>
      </c>
      <c r="G4" s="7">
        <f t="shared" si="1"/>
        <v>13254.42</v>
      </c>
    </row>
    <row r="5" spans="2:7" ht="12.75">
      <c r="B5" s="7" t="str">
        <f>C5&amp;D5</f>
        <v>2003Mart</v>
      </c>
      <c r="C5" s="2">
        <v>2003</v>
      </c>
      <c r="D5" t="s">
        <v>2</v>
      </c>
      <c r="E5" s="3">
        <v>7281.8</v>
      </c>
      <c r="F5" s="5">
        <f t="shared" si="0"/>
        <v>0.8202120354857314</v>
      </c>
      <c r="G5" s="7">
        <f t="shared" si="1"/>
        <v>13254.42</v>
      </c>
    </row>
    <row r="6" spans="2:7" ht="12.75">
      <c r="B6" s="7" t="str">
        <f t="shared" si="2"/>
        <v>2003Nisan</v>
      </c>
      <c r="C6" s="2">
        <v>2003</v>
      </c>
      <c r="D6" t="s">
        <v>3</v>
      </c>
      <c r="E6" s="3">
        <v>7410</v>
      </c>
      <c r="F6" s="5">
        <f t="shared" si="0"/>
        <v>0.7887206477732793</v>
      </c>
      <c r="G6" s="7">
        <f t="shared" si="1"/>
        <v>13254.42</v>
      </c>
    </row>
    <row r="7" spans="2:7" ht="12.75">
      <c r="B7" s="7" t="str">
        <f t="shared" si="2"/>
        <v>2003Mayıs</v>
      </c>
      <c r="C7" s="2">
        <v>2003</v>
      </c>
      <c r="D7" t="s">
        <v>4</v>
      </c>
      <c r="E7" s="3">
        <v>7364</v>
      </c>
      <c r="F7" s="5">
        <f t="shared" si="0"/>
        <v>0.7998940793047258</v>
      </c>
      <c r="G7" s="7">
        <f t="shared" si="1"/>
        <v>13254.42</v>
      </c>
    </row>
    <row r="8" spans="2:7" ht="12.75">
      <c r="B8" s="7" t="str">
        <f t="shared" si="2"/>
        <v>2003Haziran</v>
      </c>
      <c r="C8" s="2">
        <v>2003</v>
      </c>
      <c r="D8" t="s">
        <v>5</v>
      </c>
      <c r="E8" s="3">
        <v>7222.2</v>
      </c>
      <c r="F8" s="5">
        <f t="shared" si="0"/>
        <v>0.8352330314862508</v>
      </c>
      <c r="G8" s="7">
        <f t="shared" si="1"/>
        <v>13254.42</v>
      </c>
    </row>
    <row r="9" spans="2:7" ht="12.75">
      <c r="B9" s="7" t="str">
        <f t="shared" si="2"/>
        <v>2003Temmuz</v>
      </c>
      <c r="C9" s="2">
        <v>2003</v>
      </c>
      <c r="D9" t="s">
        <v>6</v>
      </c>
      <c r="E9" s="3">
        <v>7183.5</v>
      </c>
      <c r="F9" s="5">
        <f t="shared" si="0"/>
        <v>0.8451200668197953</v>
      </c>
      <c r="G9" s="7">
        <f t="shared" si="1"/>
        <v>13254.42</v>
      </c>
    </row>
    <row r="10" spans="2:7" ht="12.75">
      <c r="B10" s="7" t="str">
        <f t="shared" si="2"/>
        <v>2003Ağustos</v>
      </c>
      <c r="C10" s="2">
        <v>2003</v>
      </c>
      <c r="D10" t="s">
        <v>7</v>
      </c>
      <c r="E10" s="3">
        <v>7169.4</v>
      </c>
      <c r="F10" s="5">
        <f t="shared" si="0"/>
        <v>0.8487488492760902</v>
      </c>
      <c r="G10" s="7">
        <f t="shared" si="1"/>
        <v>13254.42</v>
      </c>
    </row>
    <row r="11" spans="2:7" ht="12.75">
      <c r="B11" s="7" t="str">
        <f t="shared" si="2"/>
        <v>2003Eylül</v>
      </c>
      <c r="C11" s="2">
        <v>2003</v>
      </c>
      <c r="D11" t="s">
        <v>8</v>
      </c>
      <c r="E11" s="3">
        <v>7173.3</v>
      </c>
      <c r="F11" s="5">
        <f t="shared" si="0"/>
        <v>0.8477437162812094</v>
      </c>
      <c r="G11" s="7">
        <f t="shared" si="1"/>
        <v>13254.42</v>
      </c>
    </row>
    <row r="12" spans="2:7" ht="12.75">
      <c r="B12" s="7" t="str">
        <f t="shared" si="2"/>
        <v>2003Ekim</v>
      </c>
      <c r="C12" s="2">
        <v>2003</v>
      </c>
      <c r="D12" t="s">
        <v>9</v>
      </c>
      <c r="E12" s="3">
        <v>7213.4</v>
      </c>
      <c r="F12" s="5">
        <f t="shared" si="0"/>
        <v>0.8374719272465134</v>
      </c>
      <c r="G12" s="7">
        <f t="shared" si="1"/>
        <v>13254.42</v>
      </c>
    </row>
    <row r="13" spans="2:7" ht="12.75">
      <c r="B13" s="7" t="str">
        <f t="shared" si="2"/>
        <v>2003Kasım</v>
      </c>
      <c r="C13" s="2">
        <v>2003</v>
      </c>
      <c r="D13" t="s">
        <v>10</v>
      </c>
      <c r="E13" s="3">
        <v>7336.2</v>
      </c>
      <c r="F13" s="5">
        <f t="shared" si="0"/>
        <v>0.8067146479103624</v>
      </c>
      <c r="G13" s="7">
        <f t="shared" si="1"/>
        <v>13254.42</v>
      </c>
    </row>
    <row r="14" spans="2:7" ht="12.75">
      <c r="B14" s="7" t="str">
        <f t="shared" si="2"/>
        <v>2003Aralık</v>
      </c>
      <c r="C14" s="2">
        <v>2003</v>
      </c>
      <c r="D14" t="s">
        <v>11</v>
      </c>
      <c r="E14" s="3">
        <v>7382.1</v>
      </c>
      <c r="F14" s="5">
        <f t="shared" si="0"/>
        <v>0.7954809607022391</v>
      </c>
      <c r="G14" s="7">
        <f t="shared" si="1"/>
        <v>13254.42</v>
      </c>
    </row>
    <row r="15" spans="2:7" ht="12.75">
      <c r="B15" s="7" t="str">
        <f t="shared" si="2"/>
        <v>2004Ocak</v>
      </c>
      <c r="C15" s="2">
        <v>2004</v>
      </c>
      <c r="D15" t="s">
        <v>0</v>
      </c>
      <c r="E15" s="3">
        <v>7576.5</v>
      </c>
      <c r="F15" s="5">
        <f t="shared" si="0"/>
        <v>0.7494119976242328</v>
      </c>
      <c r="G15" s="7">
        <f t="shared" si="1"/>
        <v>13254.42</v>
      </c>
    </row>
    <row r="16" spans="2:7" ht="12.75">
      <c r="B16" s="7" t="str">
        <f t="shared" si="2"/>
        <v>2004Şubat</v>
      </c>
      <c r="C16" s="2">
        <v>2004</v>
      </c>
      <c r="D16" t="s">
        <v>1</v>
      </c>
      <c r="E16" s="3">
        <v>7700.6</v>
      </c>
      <c r="F16" s="5">
        <f t="shared" si="0"/>
        <v>0.7212191257824065</v>
      </c>
      <c r="G16" s="7">
        <f t="shared" si="1"/>
        <v>13254.42</v>
      </c>
    </row>
    <row r="17" spans="2:7" ht="12.75">
      <c r="B17" s="7" t="str">
        <f t="shared" si="2"/>
        <v>2004Mart</v>
      </c>
      <c r="C17" s="2">
        <v>2004</v>
      </c>
      <c r="D17" t="s">
        <v>2</v>
      </c>
      <c r="E17" s="3">
        <v>7862.2</v>
      </c>
      <c r="F17" s="5">
        <f t="shared" si="0"/>
        <v>0.6858411131744295</v>
      </c>
      <c r="G17" s="7">
        <f t="shared" si="1"/>
        <v>13254.42</v>
      </c>
    </row>
    <row r="18" spans="2:7" ht="12.75">
      <c r="B18" s="7" t="str">
        <f t="shared" si="2"/>
        <v>2004Nisan</v>
      </c>
      <c r="C18" s="2">
        <v>2004</v>
      </c>
      <c r="D18" t="s">
        <v>3</v>
      </c>
      <c r="E18" s="3">
        <v>8070.5</v>
      </c>
      <c r="F18" s="5">
        <f t="shared" si="0"/>
        <v>0.6423294715321233</v>
      </c>
      <c r="G18" s="7">
        <f t="shared" si="1"/>
        <v>13254.42</v>
      </c>
    </row>
    <row r="19" spans="2:7" ht="12.75">
      <c r="B19" s="7" t="str">
        <f t="shared" si="2"/>
        <v>2004Mayıs</v>
      </c>
      <c r="C19" s="2">
        <v>2004</v>
      </c>
      <c r="D19" t="s">
        <v>4</v>
      </c>
      <c r="E19" s="3">
        <v>8067.8</v>
      </c>
      <c r="F19" s="5">
        <f t="shared" si="0"/>
        <v>0.6428790996306304</v>
      </c>
      <c r="G19" s="7">
        <f t="shared" si="1"/>
        <v>13254.42</v>
      </c>
    </row>
    <row r="20" spans="2:7" ht="12.75">
      <c r="B20" s="7" t="str">
        <f t="shared" si="2"/>
        <v>2004Haziran</v>
      </c>
      <c r="C20" s="2">
        <v>2004</v>
      </c>
      <c r="D20" t="s">
        <v>5</v>
      </c>
      <c r="E20" s="3">
        <v>7982.7</v>
      </c>
      <c r="F20" s="5">
        <f t="shared" si="0"/>
        <v>0.6603931000789207</v>
      </c>
      <c r="G20" s="7">
        <f t="shared" si="1"/>
        <v>13254.42</v>
      </c>
    </row>
    <row r="21" spans="2:7" ht="12.75">
      <c r="B21" s="7" t="str">
        <f t="shared" si="2"/>
        <v>2004Temmuz</v>
      </c>
      <c r="C21" s="2">
        <v>2004</v>
      </c>
      <c r="D21" t="s">
        <v>6</v>
      </c>
      <c r="E21" s="3">
        <v>7861.6</v>
      </c>
      <c r="F21" s="5">
        <f t="shared" si="0"/>
        <v>0.6859697771446016</v>
      </c>
      <c r="G21" s="7">
        <f t="shared" si="1"/>
        <v>13254.42</v>
      </c>
    </row>
    <row r="22" spans="2:7" ht="12.75">
      <c r="B22" s="7" t="str">
        <f t="shared" si="2"/>
        <v>2004Ağustos</v>
      </c>
      <c r="C22" s="2">
        <v>2004</v>
      </c>
      <c r="D22" t="s">
        <v>7</v>
      </c>
      <c r="E22" s="3">
        <v>7923.5</v>
      </c>
      <c r="F22" s="5">
        <f t="shared" si="0"/>
        <v>0.6727986369659873</v>
      </c>
      <c r="G22" s="7">
        <f t="shared" si="1"/>
        <v>13254.42</v>
      </c>
    </row>
    <row r="23" spans="2:7" ht="12.75">
      <c r="B23" s="7" t="str">
        <f t="shared" si="2"/>
        <v>2004Eylül</v>
      </c>
      <c r="C23" s="2">
        <v>2004</v>
      </c>
      <c r="D23" t="s">
        <v>8</v>
      </c>
      <c r="E23" s="3">
        <v>8069.7</v>
      </c>
      <c r="F23" s="5">
        <f t="shared" si="0"/>
        <v>0.6424922859585858</v>
      </c>
      <c r="G23" s="7">
        <f t="shared" si="1"/>
        <v>13254.42</v>
      </c>
    </row>
    <row r="24" spans="2:7" ht="12.75">
      <c r="B24" s="7" t="str">
        <f t="shared" si="2"/>
        <v>2004Ekim</v>
      </c>
      <c r="C24" s="2">
        <v>2004</v>
      </c>
      <c r="D24" t="s">
        <v>9</v>
      </c>
      <c r="E24" s="3">
        <v>8330.1</v>
      </c>
      <c r="F24" s="5">
        <f t="shared" si="0"/>
        <v>0.5911477653329491</v>
      </c>
      <c r="G24" s="7">
        <f t="shared" si="1"/>
        <v>13254.42</v>
      </c>
    </row>
    <row r="25" spans="2:7" ht="12.75">
      <c r="B25" s="7" t="str">
        <f t="shared" si="2"/>
        <v>2004Kasım</v>
      </c>
      <c r="C25" s="2">
        <v>2004</v>
      </c>
      <c r="D25" t="s">
        <v>10</v>
      </c>
      <c r="E25" s="3">
        <v>8392.7</v>
      </c>
      <c r="F25" s="5">
        <f t="shared" si="0"/>
        <v>0.5792796120437997</v>
      </c>
      <c r="G25" s="7">
        <f t="shared" si="1"/>
        <v>13254.42</v>
      </c>
    </row>
    <row r="26" spans="2:7" ht="12.75">
      <c r="B26" s="7" t="str">
        <f t="shared" si="2"/>
        <v>2004Aralık</v>
      </c>
      <c r="C26" s="2">
        <v>2004</v>
      </c>
      <c r="D26" t="s">
        <v>11</v>
      </c>
      <c r="E26" s="3">
        <v>8403.8</v>
      </c>
      <c r="F26" s="5">
        <f>13254.42/E26-1</f>
        <v>0.5771936504914446</v>
      </c>
      <c r="G26" s="7">
        <f>ROUND(E26*(1+F26),2)</f>
        <v>13254.42</v>
      </c>
    </row>
    <row r="27" spans="1:7" ht="12.75">
      <c r="A27" s="1" t="s">
        <v>14</v>
      </c>
      <c r="B27" s="7" t="str">
        <f t="shared" si="2"/>
        <v>2005Ocak</v>
      </c>
      <c r="C27" s="2">
        <v>2005</v>
      </c>
      <c r="D27" t="s">
        <v>0</v>
      </c>
      <c r="E27" s="3">
        <v>118.64</v>
      </c>
      <c r="F27" s="21">
        <f aca="true" t="shared" si="3" ref="F27:F87">($E$100/E27-1)</f>
        <v>0.5552090357383681</v>
      </c>
      <c r="G27" s="7">
        <f>ROUND(E27*(1+F27),2)</f>
        <v>184.51</v>
      </c>
    </row>
    <row r="28" spans="2:7" ht="12.75">
      <c r="B28" s="7" t="str">
        <f t="shared" si="2"/>
        <v>2005Şubat</v>
      </c>
      <c r="C28" s="2">
        <v>2005</v>
      </c>
      <c r="D28" t="s">
        <v>1</v>
      </c>
      <c r="E28" s="3">
        <v>118.77</v>
      </c>
      <c r="F28" s="21">
        <f t="shared" si="3"/>
        <v>0.5535067778058431</v>
      </c>
      <c r="G28" s="7">
        <f>ROUND(E28*(1+F28),2)</f>
        <v>184.51</v>
      </c>
    </row>
    <row r="29" spans="2:7" ht="12.75">
      <c r="B29" s="7" t="str">
        <f t="shared" si="2"/>
        <v>2005Mart</v>
      </c>
      <c r="C29" s="2">
        <v>2005</v>
      </c>
      <c r="D29" t="s">
        <v>2</v>
      </c>
      <c r="E29" s="3">
        <v>120.27</v>
      </c>
      <c r="F29" s="21">
        <f t="shared" si="3"/>
        <v>0.5341315373742412</v>
      </c>
      <c r="G29" s="7">
        <f aca="true" t="shared" si="4" ref="G29:G92">ROUND(E29*(1+F29),2)</f>
        <v>184.51</v>
      </c>
    </row>
    <row r="30" spans="2:7" ht="12.75">
      <c r="B30" s="7" t="str">
        <f t="shared" si="2"/>
        <v>2005Nisan</v>
      </c>
      <c r="C30" s="2">
        <v>2005</v>
      </c>
      <c r="D30" t="s">
        <v>3</v>
      </c>
      <c r="E30" s="3">
        <v>121.72</v>
      </c>
      <c r="F30" s="21">
        <f t="shared" si="3"/>
        <v>0.5158560630956293</v>
      </c>
      <c r="G30" s="7">
        <f t="shared" si="4"/>
        <v>184.51</v>
      </c>
    </row>
    <row r="31" spans="2:7" ht="12.75">
      <c r="B31" s="7" t="str">
        <f t="shared" si="2"/>
        <v>2005Mayıs</v>
      </c>
      <c r="C31" s="2">
        <v>2005</v>
      </c>
      <c r="D31" t="s">
        <v>4</v>
      </c>
      <c r="E31" s="3">
        <v>121.96</v>
      </c>
      <c r="F31" s="21">
        <f t="shared" si="3"/>
        <v>0.5128730731387341</v>
      </c>
      <c r="G31" s="7">
        <f t="shared" si="4"/>
        <v>184.51</v>
      </c>
    </row>
    <row r="32" spans="2:7" ht="12.75">
      <c r="B32" s="7" t="str">
        <f t="shared" si="2"/>
        <v>2005Haziran</v>
      </c>
      <c r="C32" s="2">
        <v>2005</v>
      </c>
      <c r="D32" t="s">
        <v>5</v>
      </c>
      <c r="E32" s="3">
        <v>121.38</v>
      </c>
      <c r="F32" s="21">
        <f t="shared" si="3"/>
        <v>0.520102158510463</v>
      </c>
      <c r="G32" s="7">
        <f t="shared" si="4"/>
        <v>184.51</v>
      </c>
    </row>
    <row r="33" spans="2:7" ht="12.75">
      <c r="B33" s="7" t="str">
        <f t="shared" si="2"/>
        <v>2005Temmuz</v>
      </c>
      <c r="C33" s="2">
        <v>2005</v>
      </c>
      <c r="D33" t="s">
        <v>6</v>
      </c>
      <c r="E33" s="3">
        <v>120.48</v>
      </c>
      <c r="F33" s="21">
        <f t="shared" si="3"/>
        <v>0.531457503320053</v>
      </c>
      <c r="G33" s="7">
        <f t="shared" si="4"/>
        <v>184.51</v>
      </c>
    </row>
    <row r="34" spans="2:7" ht="12.75">
      <c r="B34" s="7" t="str">
        <f t="shared" si="2"/>
        <v>2005Ağustos</v>
      </c>
      <c r="C34" s="2">
        <v>2005</v>
      </c>
      <c r="D34" t="s">
        <v>7</v>
      </c>
      <c r="E34" s="3">
        <v>121.73</v>
      </c>
      <c r="F34" s="21">
        <f t="shared" si="3"/>
        <v>0.5157315370081326</v>
      </c>
      <c r="G34" s="7">
        <f t="shared" si="4"/>
        <v>184.51</v>
      </c>
    </row>
    <row r="35" spans="2:7" ht="12.75">
      <c r="B35" s="7" t="str">
        <f t="shared" si="2"/>
        <v>2005Eylül</v>
      </c>
      <c r="C35" s="2">
        <v>2005</v>
      </c>
      <c r="D35" t="s">
        <v>8</v>
      </c>
      <c r="E35" s="3">
        <v>122.68</v>
      </c>
      <c r="F35" s="21">
        <f t="shared" si="3"/>
        <v>0.5039941310727094</v>
      </c>
      <c r="G35" s="7">
        <f t="shared" si="4"/>
        <v>184.51</v>
      </c>
    </row>
    <row r="36" spans="2:7" ht="12.75">
      <c r="B36" s="7" t="str">
        <f t="shared" si="2"/>
        <v>2005Ekim</v>
      </c>
      <c r="C36" s="2">
        <v>2005</v>
      </c>
      <c r="D36" t="s">
        <v>9</v>
      </c>
      <c r="E36" s="3">
        <v>123.52</v>
      </c>
      <c r="F36" s="21">
        <f t="shared" si="3"/>
        <v>0.4937661917098446</v>
      </c>
      <c r="G36" s="7">
        <f t="shared" si="4"/>
        <v>184.51</v>
      </c>
    </row>
    <row r="37" spans="2:7" ht="12.75">
      <c r="B37" s="7" t="str">
        <f t="shared" si="2"/>
        <v>2005Kasım</v>
      </c>
      <c r="C37" s="2">
        <v>2005</v>
      </c>
      <c r="D37" t="s">
        <v>10</v>
      </c>
      <c r="E37" s="3">
        <v>122.35</v>
      </c>
      <c r="F37" s="21">
        <f t="shared" si="3"/>
        <v>0.5080506742950552</v>
      </c>
      <c r="G37" s="7">
        <f t="shared" si="4"/>
        <v>184.51</v>
      </c>
    </row>
    <row r="38" spans="2:7" ht="12.75">
      <c r="B38" s="7" t="str">
        <f t="shared" si="2"/>
        <v>2005Aralık</v>
      </c>
      <c r="C38" s="2">
        <v>2005</v>
      </c>
      <c r="D38" t="s">
        <v>11</v>
      </c>
      <c r="E38" s="3">
        <v>122.3</v>
      </c>
      <c r="F38" s="21">
        <f t="shared" si="3"/>
        <v>0.5086672117743254</v>
      </c>
      <c r="G38" s="7">
        <f t="shared" si="4"/>
        <v>184.51</v>
      </c>
    </row>
    <row r="39" spans="2:7" ht="12.75">
      <c r="B39" s="7" t="str">
        <f t="shared" si="2"/>
        <v>2006Ocak</v>
      </c>
      <c r="C39" s="2">
        <v>2006</v>
      </c>
      <c r="D39" t="s">
        <v>0</v>
      </c>
      <c r="E39" s="3">
        <v>124.7</v>
      </c>
      <c r="F39" s="21">
        <f t="shared" si="3"/>
        <v>0.47963111467522035</v>
      </c>
      <c r="G39" s="7">
        <f t="shared" si="4"/>
        <v>184.51</v>
      </c>
    </row>
    <row r="40" spans="2:7" ht="12.75">
      <c r="B40" s="7" t="str">
        <f t="shared" si="2"/>
        <v>2006Şubat</v>
      </c>
      <c r="C40" s="2">
        <v>2006</v>
      </c>
      <c r="D40" t="s">
        <v>1</v>
      </c>
      <c r="E40" s="3">
        <v>125.02</v>
      </c>
      <c r="F40" s="21">
        <f t="shared" si="3"/>
        <v>0.475843864981603</v>
      </c>
      <c r="G40" s="7">
        <f t="shared" si="4"/>
        <v>184.51</v>
      </c>
    </row>
    <row r="41" spans="2:7" ht="12.75">
      <c r="B41" s="7" t="str">
        <f t="shared" si="2"/>
        <v>2006Mart</v>
      </c>
      <c r="C41" s="2">
        <v>2006</v>
      </c>
      <c r="D41" t="s">
        <v>2</v>
      </c>
      <c r="E41" s="3">
        <v>125.33</v>
      </c>
      <c r="F41" s="21">
        <f t="shared" si="3"/>
        <v>0.4721934093991862</v>
      </c>
      <c r="G41" s="7">
        <f t="shared" si="4"/>
        <v>184.51</v>
      </c>
    </row>
    <row r="42" spans="2:7" ht="12.75">
      <c r="B42" s="7" t="str">
        <f t="shared" si="2"/>
        <v>2006Nisan</v>
      </c>
      <c r="C42" s="2">
        <v>2006</v>
      </c>
      <c r="D42" t="s">
        <v>3</v>
      </c>
      <c r="E42" s="3">
        <v>127.76</v>
      </c>
      <c r="F42" s="21">
        <f t="shared" si="3"/>
        <v>0.4441922354414527</v>
      </c>
      <c r="G42" s="7">
        <f t="shared" si="4"/>
        <v>184.51</v>
      </c>
    </row>
    <row r="43" spans="2:7" ht="12.75">
      <c r="B43" s="7" t="str">
        <f t="shared" si="2"/>
        <v>2006Mayıs</v>
      </c>
      <c r="C43" s="2">
        <v>2006</v>
      </c>
      <c r="D43" t="s">
        <v>4</v>
      </c>
      <c r="E43" s="3">
        <v>131.3</v>
      </c>
      <c r="F43" s="21">
        <f t="shared" si="3"/>
        <v>0.40525514089870507</v>
      </c>
      <c r="G43" s="7">
        <f t="shared" si="4"/>
        <v>184.51</v>
      </c>
    </row>
    <row r="44" spans="2:7" ht="12.75">
      <c r="B44" s="7" t="str">
        <f t="shared" si="2"/>
        <v>2006Haziran</v>
      </c>
      <c r="C44" s="2">
        <v>2006</v>
      </c>
      <c r="D44" t="s">
        <v>5</v>
      </c>
      <c r="E44" s="3">
        <v>136.58</v>
      </c>
      <c r="F44" s="21">
        <f t="shared" si="3"/>
        <v>0.35092985795870524</v>
      </c>
      <c r="G44" s="7">
        <f t="shared" si="4"/>
        <v>184.51</v>
      </c>
    </row>
    <row r="45" spans="2:7" ht="12.75">
      <c r="B45" s="7" t="str">
        <f t="shared" si="2"/>
        <v>2006Temmuz</v>
      </c>
      <c r="C45" s="2">
        <v>2006</v>
      </c>
      <c r="D45" t="s">
        <v>6</v>
      </c>
      <c r="E45" s="3">
        <v>137.76</v>
      </c>
      <c r="F45" s="21">
        <f t="shared" si="3"/>
        <v>0.3393583042973287</v>
      </c>
      <c r="G45" s="7">
        <f t="shared" si="4"/>
        <v>184.51</v>
      </c>
    </row>
    <row r="46" spans="2:7" ht="12.75">
      <c r="B46" s="7" t="str">
        <f t="shared" si="2"/>
        <v>2006Ağustos</v>
      </c>
      <c r="C46" s="2">
        <v>2006</v>
      </c>
      <c r="D46" t="s">
        <v>7</v>
      </c>
      <c r="E46" s="3">
        <v>136.73</v>
      </c>
      <c r="F46" s="21">
        <f t="shared" si="3"/>
        <v>0.3494478168653552</v>
      </c>
      <c r="G46" s="7">
        <f t="shared" si="4"/>
        <v>184.51</v>
      </c>
    </row>
    <row r="47" spans="2:7" ht="12.75">
      <c r="B47" s="7" t="str">
        <f t="shared" si="2"/>
        <v>2006Eylül</v>
      </c>
      <c r="C47" s="2">
        <v>2006</v>
      </c>
      <c r="D47" t="s">
        <v>8</v>
      </c>
      <c r="E47" s="3">
        <v>136.41</v>
      </c>
      <c r="F47" s="21">
        <f t="shared" si="3"/>
        <v>0.3526134447621141</v>
      </c>
      <c r="G47" s="7">
        <f t="shared" si="4"/>
        <v>184.51</v>
      </c>
    </row>
    <row r="48" spans="2:7" ht="12.75">
      <c r="B48" s="7" t="str">
        <f t="shared" si="2"/>
        <v>2006Ekim</v>
      </c>
      <c r="C48" s="2">
        <v>2006</v>
      </c>
      <c r="D48" t="s">
        <v>9</v>
      </c>
      <c r="E48" s="3">
        <v>137.03</v>
      </c>
      <c r="F48" s="21">
        <f t="shared" si="3"/>
        <v>0.3464934685835217</v>
      </c>
      <c r="G48" s="7">
        <f t="shared" si="4"/>
        <v>184.51</v>
      </c>
    </row>
    <row r="49" spans="2:7" ht="12.75">
      <c r="B49" s="7" t="str">
        <f t="shared" si="2"/>
        <v>2006Kasım</v>
      </c>
      <c r="C49" s="2">
        <v>2006</v>
      </c>
      <c r="D49" t="s">
        <v>10</v>
      </c>
      <c r="E49" s="3">
        <v>136.63</v>
      </c>
      <c r="F49" s="21">
        <f t="shared" si="3"/>
        <v>0.35043548269047786</v>
      </c>
      <c r="G49" s="7">
        <f t="shared" si="4"/>
        <v>184.51</v>
      </c>
    </row>
    <row r="50" spans="2:7" ht="12.75">
      <c r="B50" s="7" t="str">
        <f t="shared" si="2"/>
        <v>2006Aralık</v>
      </c>
      <c r="C50" s="2">
        <v>2006</v>
      </c>
      <c r="D50" t="s">
        <v>11</v>
      </c>
      <c r="E50" s="3">
        <v>136.46</v>
      </c>
      <c r="F50" s="21">
        <f t="shared" si="3"/>
        <v>0.35211783672871166</v>
      </c>
      <c r="G50" s="7">
        <f t="shared" si="4"/>
        <v>184.51</v>
      </c>
    </row>
    <row r="51" spans="2:7" ht="12.75">
      <c r="B51" s="7" t="str">
        <f t="shared" si="2"/>
        <v>2007Ocak</v>
      </c>
      <c r="C51" s="2">
        <v>2007</v>
      </c>
      <c r="D51" t="s">
        <v>0</v>
      </c>
      <c r="E51" s="3">
        <v>136.39</v>
      </c>
      <c r="F51" s="21">
        <f t="shared" si="3"/>
        <v>0.35281178972065397</v>
      </c>
      <c r="G51" s="7">
        <f t="shared" si="4"/>
        <v>184.51</v>
      </c>
    </row>
    <row r="52" spans="2:7" ht="12.75">
      <c r="B52" s="7" t="str">
        <f t="shared" si="2"/>
        <v>2007Şubat</v>
      </c>
      <c r="C52" s="2">
        <v>2007</v>
      </c>
      <c r="D52" t="s">
        <v>1</v>
      </c>
      <c r="E52" s="3">
        <v>137.68</v>
      </c>
      <c r="F52" s="21">
        <f t="shared" si="3"/>
        <v>0.3401365485183032</v>
      </c>
      <c r="G52" s="7">
        <f t="shared" si="4"/>
        <v>184.51</v>
      </c>
    </row>
    <row r="53" spans="2:7" ht="12.75">
      <c r="B53" s="7" t="str">
        <f t="shared" si="2"/>
        <v>2007Mart</v>
      </c>
      <c r="C53" s="2">
        <v>2007</v>
      </c>
      <c r="D53" t="s">
        <v>2</v>
      </c>
      <c r="E53" s="3">
        <v>139.02</v>
      </c>
      <c r="F53" s="21">
        <f t="shared" si="3"/>
        <v>0.3272191051647244</v>
      </c>
      <c r="G53" s="7">
        <f t="shared" si="4"/>
        <v>184.51</v>
      </c>
    </row>
    <row r="54" spans="2:7" ht="12.75">
      <c r="B54" s="7" t="str">
        <f t="shared" si="2"/>
        <v>2007Nisan</v>
      </c>
      <c r="C54" s="2">
        <v>2007</v>
      </c>
      <c r="D54" t="s">
        <v>3</v>
      </c>
      <c r="E54" s="3">
        <v>140.13</v>
      </c>
      <c r="F54" s="21">
        <f t="shared" si="3"/>
        <v>0.31670591593520303</v>
      </c>
      <c r="G54" s="7">
        <f t="shared" si="4"/>
        <v>184.51</v>
      </c>
    </row>
    <row r="55" spans="2:7" ht="12.75">
      <c r="B55" s="7" t="str">
        <f t="shared" si="2"/>
        <v>2007Mayıs</v>
      </c>
      <c r="C55" s="2">
        <v>2007</v>
      </c>
      <c r="D55" t="s">
        <v>4</v>
      </c>
      <c r="E55" s="3">
        <v>140.68</v>
      </c>
      <c r="F55" s="21">
        <f t="shared" si="3"/>
        <v>0.3115581461472845</v>
      </c>
      <c r="G55" s="7">
        <f t="shared" si="4"/>
        <v>184.51</v>
      </c>
    </row>
    <row r="56" spans="2:7" ht="12.75">
      <c r="B56" s="7" t="str">
        <f t="shared" si="2"/>
        <v>2007Haziran</v>
      </c>
      <c r="C56" s="2">
        <v>2007</v>
      </c>
      <c r="D56" t="s">
        <v>5</v>
      </c>
      <c r="E56" s="3">
        <v>140.53</v>
      </c>
      <c r="F56" s="21">
        <f t="shared" si="3"/>
        <v>0.31295808724115837</v>
      </c>
      <c r="G56" s="7">
        <f t="shared" si="4"/>
        <v>184.51</v>
      </c>
    </row>
    <row r="57" spans="2:7" ht="12.75">
      <c r="B57" s="7" t="str">
        <f t="shared" si="2"/>
        <v>2007Temmuz</v>
      </c>
      <c r="C57" s="2">
        <v>2007</v>
      </c>
      <c r="D57" t="s">
        <v>6</v>
      </c>
      <c r="E57" s="3">
        <v>140.62</v>
      </c>
      <c r="F57" s="21">
        <f t="shared" si="3"/>
        <v>0.3121177641871711</v>
      </c>
      <c r="G57" s="7">
        <f t="shared" si="4"/>
        <v>184.51</v>
      </c>
    </row>
    <row r="58" spans="2:7" ht="12.75">
      <c r="B58" s="7" t="str">
        <f t="shared" si="2"/>
        <v>2007Ağustos</v>
      </c>
      <c r="C58" s="2">
        <v>2007</v>
      </c>
      <c r="D58" t="s">
        <v>7</v>
      </c>
      <c r="E58" s="3">
        <v>141.82</v>
      </c>
      <c r="F58" s="21">
        <f t="shared" si="3"/>
        <v>0.3010153715978001</v>
      </c>
      <c r="G58" s="7">
        <f t="shared" si="4"/>
        <v>184.51</v>
      </c>
    </row>
    <row r="59" spans="2:7" ht="12.75">
      <c r="B59" s="7" t="str">
        <f t="shared" si="2"/>
        <v>2007Eylül</v>
      </c>
      <c r="C59" s="2">
        <v>2007</v>
      </c>
      <c r="D59" t="s">
        <v>8</v>
      </c>
      <c r="E59" s="3">
        <v>143.26</v>
      </c>
      <c r="F59" s="21">
        <f t="shared" si="3"/>
        <v>0.28793801479826886</v>
      </c>
      <c r="G59" s="7">
        <f t="shared" si="4"/>
        <v>184.51</v>
      </c>
    </row>
    <row r="60" spans="2:7" ht="12.75">
      <c r="B60" s="7" t="str">
        <f t="shared" si="2"/>
        <v>2007Ekim</v>
      </c>
      <c r="C60" s="2">
        <v>2007</v>
      </c>
      <c r="D60" t="s">
        <v>9</v>
      </c>
      <c r="E60" s="3">
        <v>143.07</v>
      </c>
      <c r="F60" s="21">
        <f t="shared" si="3"/>
        <v>0.2896484238484658</v>
      </c>
      <c r="G60" s="7">
        <f t="shared" si="4"/>
        <v>184.51</v>
      </c>
    </row>
    <row r="61" spans="2:7" ht="12.75">
      <c r="B61" s="7" t="str">
        <f t="shared" si="2"/>
        <v>2007Kasım</v>
      </c>
      <c r="C61" s="2">
        <v>2007</v>
      </c>
      <c r="D61" t="s">
        <v>10</v>
      </c>
      <c r="E61" s="3">
        <v>144.35</v>
      </c>
      <c r="F61" s="21">
        <f t="shared" si="3"/>
        <v>0.27821267751991696</v>
      </c>
      <c r="G61" s="7">
        <f t="shared" si="4"/>
        <v>184.51</v>
      </c>
    </row>
    <row r="62" spans="2:7" ht="12.75">
      <c r="B62" s="7" t="str">
        <f t="shared" si="2"/>
        <v>2007Aralık</v>
      </c>
      <c r="C62" s="2">
        <v>2007</v>
      </c>
      <c r="D62" t="s">
        <v>11</v>
      </c>
      <c r="E62" s="3">
        <v>144.57</v>
      </c>
      <c r="F62" s="21">
        <f t="shared" si="3"/>
        <v>0.2762675520509097</v>
      </c>
      <c r="G62" s="7">
        <f t="shared" si="4"/>
        <v>184.51</v>
      </c>
    </row>
    <row r="63" spans="2:7" ht="12.75">
      <c r="B63" s="7" t="str">
        <f t="shared" si="2"/>
        <v>2008Ocak</v>
      </c>
      <c r="C63" s="2">
        <v>2008</v>
      </c>
      <c r="D63" t="s">
        <v>0</v>
      </c>
      <c r="E63" s="3">
        <v>145.18</v>
      </c>
      <c r="F63" s="21">
        <f t="shared" si="3"/>
        <v>0.2709050833448132</v>
      </c>
      <c r="G63" s="7">
        <f t="shared" si="4"/>
        <v>184.51</v>
      </c>
    </row>
    <row r="64" spans="2:7" ht="12.75">
      <c r="B64" s="7" t="str">
        <f t="shared" si="2"/>
        <v>2008Şubat</v>
      </c>
      <c r="C64" s="2">
        <v>2008</v>
      </c>
      <c r="D64" t="s">
        <v>1</v>
      </c>
      <c r="E64" s="3">
        <v>148.9</v>
      </c>
      <c r="F64" s="21">
        <f t="shared" si="3"/>
        <v>0.23915379449294827</v>
      </c>
      <c r="G64" s="7">
        <f t="shared" si="4"/>
        <v>184.51</v>
      </c>
    </row>
    <row r="65" spans="2:7" ht="12.75">
      <c r="B65" s="7" t="str">
        <f t="shared" si="2"/>
        <v>2008Mart</v>
      </c>
      <c r="C65" s="2">
        <v>2008</v>
      </c>
      <c r="D65" t="s">
        <v>2</v>
      </c>
      <c r="E65" s="3">
        <v>153.62</v>
      </c>
      <c r="F65" s="21">
        <f t="shared" si="3"/>
        <v>0.2010805884650435</v>
      </c>
      <c r="G65" s="7">
        <f t="shared" si="4"/>
        <v>184.51</v>
      </c>
    </row>
    <row r="66" spans="2:7" ht="12.75">
      <c r="B66" s="7" t="str">
        <f t="shared" si="2"/>
        <v>2008Nisan</v>
      </c>
      <c r="C66" s="2">
        <v>2008</v>
      </c>
      <c r="D66" t="s">
        <v>3</v>
      </c>
      <c r="E66" s="3">
        <v>160.53</v>
      </c>
      <c r="F66" s="21">
        <f t="shared" si="3"/>
        <v>0.1493801781598454</v>
      </c>
      <c r="G66" s="7">
        <f t="shared" si="4"/>
        <v>184.51</v>
      </c>
    </row>
    <row r="67" spans="2:7" ht="12.75">
      <c r="B67" s="7" t="str">
        <f t="shared" si="2"/>
        <v>2008Mayıs</v>
      </c>
      <c r="C67" s="2">
        <v>2008</v>
      </c>
      <c r="D67" t="s">
        <v>4</v>
      </c>
      <c r="E67" s="3">
        <v>163.93</v>
      </c>
      <c r="F67" s="21">
        <f t="shared" si="3"/>
        <v>0.12554138961751948</v>
      </c>
      <c r="G67" s="7">
        <f t="shared" si="4"/>
        <v>184.51</v>
      </c>
    </row>
    <row r="68" spans="2:7" ht="12.75">
      <c r="B68" s="7" t="str">
        <f aca="true" t="shared" si="5" ref="B68:B100">C68&amp;D68</f>
        <v>2008Haziran</v>
      </c>
      <c r="C68" s="2">
        <v>2008</v>
      </c>
      <c r="D68" t="s">
        <v>5</v>
      </c>
      <c r="E68" s="3">
        <v>164.46</v>
      </c>
      <c r="F68" s="21">
        <f t="shared" si="3"/>
        <v>0.12191414325671879</v>
      </c>
      <c r="G68" s="7">
        <f t="shared" si="4"/>
        <v>184.51</v>
      </c>
    </row>
    <row r="69" spans="2:7" ht="12.75">
      <c r="B69" s="7" t="str">
        <f t="shared" si="5"/>
        <v>2008Temmuz</v>
      </c>
      <c r="C69" s="2">
        <v>2008</v>
      </c>
      <c r="D69" t="s">
        <v>6</v>
      </c>
      <c r="E69" s="3">
        <v>166.51</v>
      </c>
      <c r="F69" s="21">
        <f t="shared" si="3"/>
        <v>0.10810161551858744</v>
      </c>
      <c r="G69" s="7">
        <f t="shared" si="4"/>
        <v>184.51</v>
      </c>
    </row>
    <row r="70" spans="2:7" ht="12.75">
      <c r="B70" s="7" t="str">
        <f t="shared" si="5"/>
        <v>2008Ağustos</v>
      </c>
      <c r="C70" s="2">
        <v>2008</v>
      </c>
      <c r="D70" t="s">
        <v>7</v>
      </c>
      <c r="E70" s="3">
        <v>162.62</v>
      </c>
      <c r="F70" s="21">
        <f t="shared" si="3"/>
        <v>0.13460828926331314</v>
      </c>
      <c r="G70" s="7">
        <f t="shared" si="4"/>
        <v>184.51</v>
      </c>
    </row>
    <row r="71" spans="2:7" ht="12.75">
      <c r="B71" s="7" t="str">
        <f t="shared" si="5"/>
        <v>2008Eylül</v>
      </c>
      <c r="C71" s="2">
        <v>2008</v>
      </c>
      <c r="D71" t="s">
        <v>8</v>
      </c>
      <c r="E71" s="3">
        <v>161.16</v>
      </c>
      <c r="F71" s="21">
        <f t="shared" si="3"/>
        <v>0.14488706875155133</v>
      </c>
      <c r="G71" s="7">
        <f t="shared" si="4"/>
        <v>184.51</v>
      </c>
    </row>
    <row r="72" spans="2:7" ht="12.75">
      <c r="B72" s="7" t="str">
        <f t="shared" si="5"/>
        <v>2008Ekim</v>
      </c>
      <c r="C72" s="2">
        <v>2008</v>
      </c>
      <c r="D72" t="s">
        <v>9</v>
      </c>
      <c r="E72" s="3">
        <v>162.08</v>
      </c>
      <c r="F72" s="21">
        <f t="shared" si="3"/>
        <v>0.13838845014807477</v>
      </c>
      <c r="G72" s="7">
        <f t="shared" si="4"/>
        <v>184.51</v>
      </c>
    </row>
    <row r="73" spans="2:7" ht="12.75">
      <c r="B73" s="7" t="str">
        <f t="shared" si="5"/>
        <v>2008Kasım</v>
      </c>
      <c r="C73" s="2">
        <v>2008</v>
      </c>
      <c r="D73" t="s">
        <v>10</v>
      </c>
      <c r="E73" s="3">
        <v>162.03</v>
      </c>
      <c r="F73" s="21">
        <f t="shared" si="3"/>
        <v>0.13873973955440344</v>
      </c>
      <c r="G73" s="7">
        <f t="shared" si="4"/>
        <v>184.51</v>
      </c>
    </row>
    <row r="74" spans="2:7" ht="12.75">
      <c r="B74" s="7" t="str">
        <f t="shared" si="5"/>
        <v>2008Aralık</v>
      </c>
      <c r="C74" s="2">
        <v>2008</v>
      </c>
      <c r="D74" t="s">
        <v>11</v>
      </c>
      <c r="E74" s="3">
        <v>156.29</v>
      </c>
      <c r="F74" s="21">
        <f t="shared" si="3"/>
        <v>0.18056177618529667</v>
      </c>
      <c r="G74" s="7">
        <f t="shared" si="4"/>
        <v>184.51</v>
      </c>
    </row>
    <row r="75" spans="2:7" ht="12.75">
      <c r="B75" s="7" t="str">
        <f t="shared" si="5"/>
        <v>2009Ocak</v>
      </c>
      <c r="C75" s="2">
        <v>2009</v>
      </c>
      <c r="D75" t="s">
        <v>0</v>
      </c>
      <c r="E75" s="3">
        <v>156.65</v>
      </c>
      <c r="F75" s="21">
        <f t="shared" si="3"/>
        <v>0.17784870730928803</v>
      </c>
      <c r="G75" s="7">
        <f t="shared" si="4"/>
        <v>184.51</v>
      </c>
    </row>
    <row r="76" spans="2:7" ht="12.75">
      <c r="B76" s="7" t="str">
        <f t="shared" si="5"/>
        <v>2009Şubat</v>
      </c>
      <c r="C76" s="2">
        <v>2009</v>
      </c>
      <c r="D76" t="s">
        <v>1</v>
      </c>
      <c r="E76" s="3">
        <v>158.48</v>
      </c>
      <c r="F76" s="21">
        <f t="shared" si="3"/>
        <v>0.16424785461887947</v>
      </c>
      <c r="G76" s="7">
        <f t="shared" si="4"/>
        <v>184.51</v>
      </c>
    </row>
    <row r="77" spans="2:7" ht="12.75">
      <c r="B77" s="7" t="str">
        <f t="shared" si="5"/>
        <v>2009Mart</v>
      </c>
      <c r="C77" s="2">
        <v>2009</v>
      </c>
      <c r="D77" t="s">
        <v>2</v>
      </c>
      <c r="E77" s="3">
        <v>158.94</v>
      </c>
      <c r="F77" s="21">
        <f t="shared" si="3"/>
        <v>0.16087831886246384</v>
      </c>
      <c r="G77" s="7">
        <f t="shared" si="4"/>
        <v>184.51</v>
      </c>
    </row>
    <row r="78" spans="2:7" ht="12.75">
      <c r="B78" s="7" t="str">
        <f t="shared" si="5"/>
        <v>2009Nisan</v>
      </c>
      <c r="C78" s="2">
        <v>2009</v>
      </c>
      <c r="D78" t="s">
        <v>3</v>
      </c>
      <c r="E78" s="3">
        <v>159.97</v>
      </c>
      <c r="F78" s="21">
        <f t="shared" si="3"/>
        <v>0.1534037632056009</v>
      </c>
      <c r="G78" s="7">
        <f t="shared" si="4"/>
        <v>184.51</v>
      </c>
    </row>
    <row r="79" spans="2:7" ht="12.75">
      <c r="B79" s="7" t="str">
        <f t="shared" si="5"/>
        <v>2009Mayıs</v>
      </c>
      <c r="C79" s="2">
        <v>2009</v>
      </c>
      <c r="D79" t="s">
        <v>4</v>
      </c>
      <c r="E79" s="3">
        <v>159.89</v>
      </c>
      <c r="F79" s="21">
        <f t="shared" si="3"/>
        <v>0.1539808618425167</v>
      </c>
      <c r="G79" s="7">
        <f t="shared" si="4"/>
        <v>184.51</v>
      </c>
    </row>
    <row r="80" spans="2:7" ht="12.75">
      <c r="B80" s="7" t="str">
        <f t="shared" si="5"/>
        <v>2009Haziran</v>
      </c>
      <c r="C80" s="2">
        <v>2009</v>
      </c>
      <c r="D80" t="s">
        <v>5</v>
      </c>
      <c r="E80" s="3">
        <v>161.4</v>
      </c>
      <c r="F80" s="21">
        <f t="shared" si="3"/>
        <v>0.14318463444857477</v>
      </c>
      <c r="G80" s="7">
        <f t="shared" si="4"/>
        <v>184.51</v>
      </c>
    </row>
    <row r="81" spans="2:7" ht="12.75">
      <c r="B81" s="7" t="str">
        <f t="shared" si="5"/>
        <v>2009Temmuz</v>
      </c>
      <c r="C81" s="2">
        <v>2009</v>
      </c>
      <c r="D81" t="s">
        <v>6</v>
      </c>
      <c r="E81" s="3">
        <v>160.26</v>
      </c>
      <c r="F81" s="21">
        <f t="shared" si="3"/>
        <v>0.15131661050792466</v>
      </c>
      <c r="G81" s="7">
        <f t="shared" si="4"/>
        <v>184.51</v>
      </c>
    </row>
    <row r="82" spans="2:7" ht="12.75">
      <c r="B82" s="7" t="str">
        <f t="shared" si="5"/>
        <v>2009Ağustos</v>
      </c>
      <c r="C82" s="2">
        <v>2009</v>
      </c>
      <c r="D82" t="s">
        <v>7</v>
      </c>
      <c r="E82" s="3">
        <v>160.93</v>
      </c>
      <c r="F82" s="21">
        <f t="shared" si="3"/>
        <v>0.14652333312620391</v>
      </c>
      <c r="G82" s="7">
        <f t="shared" si="4"/>
        <v>184.51</v>
      </c>
    </row>
    <row r="83" spans="2:7" ht="12.75">
      <c r="B83" s="7" t="str">
        <f t="shared" si="5"/>
        <v>2009Eylül</v>
      </c>
      <c r="C83" s="2">
        <v>2009</v>
      </c>
      <c r="D83" t="s">
        <v>8</v>
      </c>
      <c r="E83" s="3">
        <v>161.92</v>
      </c>
      <c r="F83" s="21">
        <f t="shared" si="3"/>
        <v>0.13951333992094872</v>
      </c>
      <c r="G83" s="7">
        <f t="shared" si="4"/>
        <v>184.51</v>
      </c>
    </row>
    <row r="84" spans="2:7" ht="12.75">
      <c r="B84" s="7" t="str">
        <f t="shared" si="5"/>
        <v>2009Ekim</v>
      </c>
      <c r="C84" s="2">
        <v>2009</v>
      </c>
      <c r="D84" t="s">
        <v>9</v>
      </c>
      <c r="E84" s="3">
        <v>162.38</v>
      </c>
      <c r="F84" s="21">
        <f t="shared" si="3"/>
        <v>0.13628525680502523</v>
      </c>
      <c r="G84" s="7">
        <f t="shared" si="4"/>
        <v>184.51</v>
      </c>
    </row>
    <row r="85" spans="2:7" ht="12.75">
      <c r="B85" s="7" t="str">
        <f t="shared" si="5"/>
        <v>2009Kasım</v>
      </c>
      <c r="C85" s="2">
        <v>2009</v>
      </c>
      <c r="D85" t="s">
        <v>10</v>
      </c>
      <c r="E85" s="3">
        <v>164.48</v>
      </c>
      <c r="F85" s="21">
        <f t="shared" si="3"/>
        <v>0.12177772373540852</v>
      </c>
      <c r="G85" s="7">
        <f t="shared" si="4"/>
        <v>184.51</v>
      </c>
    </row>
    <row r="86" spans="2:7" ht="12.75">
      <c r="B86" s="7" t="str">
        <f t="shared" si="5"/>
        <v>2009Aralık</v>
      </c>
      <c r="C86" s="2">
        <v>2009</v>
      </c>
      <c r="D86" t="s">
        <v>11</v>
      </c>
      <c r="E86" s="3">
        <v>165.56</v>
      </c>
      <c r="F86" s="21">
        <f t="shared" si="3"/>
        <v>0.11446001449625509</v>
      </c>
      <c r="G86" s="7">
        <f t="shared" si="4"/>
        <v>184.51</v>
      </c>
    </row>
    <row r="87" spans="2:7" ht="12.75">
      <c r="B87" s="7" t="str">
        <f t="shared" si="5"/>
        <v>2010Ocak</v>
      </c>
      <c r="C87" s="2">
        <v>2010</v>
      </c>
      <c r="D87" t="s">
        <v>0</v>
      </c>
      <c r="E87" s="3">
        <v>166.52</v>
      </c>
      <c r="F87" s="21">
        <f t="shared" si="3"/>
        <v>0.10803507086235875</v>
      </c>
      <c r="G87" s="7">
        <f t="shared" si="4"/>
        <v>184.51</v>
      </c>
    </row>
    <row r="88" spans="2:7" ht="12.75">
      <c r="B88" s="7" t="str">
        <f t="shared" si="5"/>
        <v>2010Şubat</v>
      </c>
      <c r="C88" s="2">
        <v>2010</v>
      </c>
      <c r="D88" t="s">
        <v>1</v>
      </c>
      <c r="E88" s="3">
        <v>169.29</v>
      </c>
      <c r="F88" s="21">
        <f aca="true" t="shared" si="6" ref="F88:F99">($E$100/E88-1)</f>
        <v>0.08990489692244075</v>
      </c>
      <c r="G88" s="7">
        <f t="shared" si="4"/>
        <v>184.51</v>
      </c>
    </row>
    <row r="89" spans="2:7" ht="12.75">
      <c r="B89" s="7" t="str">
        <f t="shared" si="5"/>
        <v>2010Mart</v>
      </c>
      <c r="C89" s="2">
        <v>2010</v>
      </c>
      <c r="D89" t="s">
        <v>2</v>
      </c>
      <c r="E89" s="3">
        <v>172.58</v>
      </c>
      <c r="F89" s="21">
        <f t="shared" si="6"/>
        <v>0.06912736122378016</v>
      </c>
      <c r="G89" s="7">
        <f t="shared" si="4"/>
        <v>184.51</v>
      </c>
    </row>
    <row r="90" spans="2:7" ht="12.75">
      <c r="B90" s="7" t="str">
        <f t="shared" si="5"/>
        <v>2010Nisan</v>
      </c>
      <c r="C90" s="2">
        <v>2010</v>
      </c>
      <c r="D90" t="s">
        <v>3</v>
      </c>
      <c r="E90" s="3">
        <v>176.64</v>
      </c>
      <c r="F90" s="21">
        <f t="shared" si="6"/>
        <v>0.044553894927536364</v>
      </c>
      <c r="G90" s="7">
        <f t="shared" si="4"/>
        <v>184.51</v>
      </c>
    </row>
    <row r="91" spans="2:7" ht="12.75">
      <c r="B91" s="7" t="str">
        <f t="shared" si="5"/>
        <v>2010Mayıs</v>
      </c>
      <c r="C91" s="2">
        <v>2010</v>
      </c>
      <c r="D91" t="s">
        <v>4</v>
      </c>
      <c r="E91" s="3">
        <v>174.61</v>
      </c>
      <c r="F91" s="21">
        <f t="shared" si="6"/>
        <v>0.05669778363209432</v>
      </c>
      <c r="G91" s="7">
        <f t="shared" si="4"/>
        <v>184.51</v>
      </c>
    </row>
    <row r="92" spans="2:7" ht="12.75">
      <c r="B92" s="7" t="str">
        <f t="shared" si="5"/>
        <v>2010Haziran</v>
      </c>
      <c r="C92" s="2">
        <v>2010</v>
      </c>
      <c r="D92" t="s">
        <v>5</v>
      </c>
      <c r="E92" s="3">
        <v>173.73</v>
      </c>
      <c r="F92" s="21">
        <f t="shared" si="6"/>
        <v>0.06205030794911637</v>
      </c>
      <c r="G92" s="7">
        <f t="shared" si="4"/>
        <v>184.51</v>
      </c>
    </row>
    <row r="93" spans="2:7" ht="12.75">
      <c r="B93" s="7" t="str">
        <f t="shared" si="5"/>
        <v>2010Temmuz</v>
      </c>
      <c r="C93" s="2">
        <v>2010</v>
      </c>
      <c r="D93" t="s">
        <v>6</v>
      </c>
      <c r="E93" s="3">
        <v>173.46</v>
      </c>
      <c r="F93" s="21">
        <f t="shared" si="6"/>
        <v>0.06370344748068701</v>
      </c>
      <c r="G93" s="7">
        <f aca="true" t="shared" si="7" ref="G93:G100">ROUND(E93*(1+F93),2)</f>
        <v>184.51</v>
      </c>
    </row>
    <row r="94" spans="2:7" ht="12.75">
      <c r="B94" s="7" t="str">
        <f t="shared" si="5"/>
        <v>2010Ağustos</v>
      </c>
      <c r="C94" s="2">
        <v>2010</v>
      </c>
      <c r="D94" t="s">
        <v>7</v>
      </c>
      <c r="E94" s="3">
        <v>175.46</v>
      </c>
      <c r="F94" s="21">
        <f t="shared" si="6"/>
        <v>0.05157870739769743</v>
      </c>
      <c r="G94" s="7">
        <f t="shared" si="7"/>
        <v>184.51</v>
      </c>
    </row>
    <row r="95" spans="2:7" ht="12.75">
      <c r="B95" s="7" t="str">
        <f t="shared" si="5"/>
        <v>2010Eylül</v>
      </c>
      <c r="C95" s="2">
        <v>2010</v>
      </c>
      <c r="D95" t="s">
        <v>8</v>
      </c>
      <c r="E95" s="3">
        <v>176.35</v>
      </c>
      <c r="F95" s="21">
        <f t="shared" si="6"/>
        <v>0.04627161893960863</v>
      </c>
      <c r="G95" s="7">
        <f t="shared" si="7"/>
        <v>184.51</v>
      </c>
    </row>
    <row r="96" spans="2:7" ht="12.75">
      <c r="B96" s="7" t="str">
        <f t="shared" si="5"/>
        <v>2010Ekim</v>
      </c>
      <c r="C96" s="2">
        <v>2010</v>
      </c>
      <c r="D96" t="s">
        <v>9</v>
      </c>
      <c r="E96" s="3">
        <v>178.48</v>
      </c>
      <c r="F96" s="21">
        <f t="shared" si="6"/>
        <v>0.03378529807261321</v>
      </c>
      <c r="G96" s="7">
        <f t="shared" si="7"/>
        <v>184.51</v>
      </c>
    </row>
    <row r="97" spans="2:7" ht="12.75">
      <c r="B97" s="7" t="str">
        <f t="shared" si="5"/>
        <v>2010Kasım</v>
      </c>
      <c r="C97" s="2">
        <v>2010</v>
      </c>
      <c r="D97" t="s">
        <v>10</v>
      </c>
      <c r="E97" s="3">
        <v>177.92</v>
      </c>
      <c r="F97" s="21">
        <f t="shared" si="6"/>
        <v>0.03703911870503607</v>
      </c>
      <c r="G97" s="7">
        <f t="shared" si="7"/>
        <v>184.51</v>
      </c>
    </row>
    <row r="98" spans="2:7" ht="12.75">
      <c r="B98" s="7" t="str">
        <f t="shared" si="5"/>
        <v>2010Aralık</v>
      </c>
      <c r="C98" s="2">
        <v>2010</v>
      </c>
      <c r="D98" t="s">
        <v>11</v>
      </c>
      <c r="E98" s="3">
        <v>180.25</v>
      </c>
      <c r="F98" s="21">
        <f t="shared" si="6"/>
        <v>0.023633841886268936</v>
      </c>
      <c r="G98" s="7">
        <f t="shared" si="7"/>
        <v>184.51</v>
      </c>
    </row>
    <row r="99" spans="2:7" ht="12.75">
      <c r="B99" s="7" t="str">
        <f t="shared" si="5"/>
        <v>2011Ocak</v>
      </c>
      <c r="C99" s="2">
        <v>2011</v>
      </c>
      <c r="D99" t="s">
        <v>0</v>
      </c>
      <c r="E99" s="3">
        <v>184.51</v>
      </c>
      <c r="F99" s="21">
        <f t="shared" si="6"/>
        <v>0</v>
      </c>
      <c r="G99" s="7">
        <f t="shared" si="7"/>
        <v>184.51</v>
      </c>
    </row>
    <row r="100" spans="2:7" ht="12.75">
      <c r="B100" s="7" t="str">
        <f t="shared" si="5"/>
        <v>2011Şubat</v>
      </c>
      <c r="C100" s="2">
        <v>2011</v>
      </c>
      <c r="D100" t="s">
        <v>1</v>
      </c>
      <c r="E100" s="22">
        <v>184.51</v>
      </c>
      <c r="F100" s="21">
        <f>($E$100/E100-1)</f>
        <v>0</v>
      </c>
      <c r="G100" s="7">
        <f t="shared" si="7"/>
        <v>184.51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02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10.25390625" style="2" customWidth="1"/>
    <col min="2" max="2" width="15.00390625" style="14" customWidth="1"/>
    <col min="3" max="3" width="18.125" style="0" customWidth="1"/>
    <col min="4" max="4" width="17.00390625" style="0" customWidth="1"/>
    <col min="5" max="5" width="17.125" style="0" customWidth="1"/>
    <col min="6" max="6" width="14.00390625" style="0" customWidth="1"/>
  </cols>
  <sheetData>
    <row r="2" ht="13.5" thickBot="1"/>
    <row r="3" spans="1:6" s="9" customFormat="1" ht="26.25" thickBot="1">
      <c r="A3" s="12" t="s">
        <v>21</v>
      </c>
      <c r="B3" s="12" t="s">
        <v>22</v>
      </c>
      <c r="C3" s="12" t="s">
        <v>15</v>
      </c>
      <c r="D3" s="12" t="s">
        <v>16</v>
      </c>
      <c r="E3" s="12" t="s">
        <v>17</v>
      </c>
      <c r="F3" s="12" t="s">
        <v>18</v>
      </c>
    </row>
    <row r="4" spans="1:6" ht="12.75">
      <c r="A4" s="13">
        <v>2003</v>
      </c>
      <c r="B4" s="15" t="s">
        <v>0</v>
      </c>
      <c r="C4" s="10">
        <f>VLOOKUP(A4&amp;B4,TEFE_ÜFE!B:F,5,0)</f>
        <v>0.937582411156753</v>
      </c>
      <c r="D4" s="11"/>
      <c r="E4" s="11">
        <f>ROUND(C4*D4,2)</f>
        <v>0</v>
      </c>
      <c r="F4" s="11">
        <f>D4+E4</f>
        <v>0</v>
      </c>
    </row>
    <row r="5" spans="1:6" ht="12.75">
      <c r="A5" s="13">
        <v>2003</v>
      </c>
      <c r="B5" s="15" t="s">
        <v>1</v>
      </c>
      <c r="C5" s="10">
        <f>VLOOKUP(A5&amp;B5,TEFE_ÜFE!B:F,5,0)</f>
        <v>0.8785407542837707</v>
      </c>
      <c r="D5" s="11"/>
      <c r="E5" s="11">
        <f aca="true" t="shared" si="0" ref="E5:E68">ROUND(C5*D5,2)</f>
        <v>0</v>
      </c>
      <c r="F5" s="11">
        <f aca="true" t="shared" si="1" ref="F5:F68">D5+E5</f>
        <v>0</v>
      </c>
    </row>
    <row r="6" spans="1:6" ht="12.75">
      <c r="A6" s="13">
        <v>2003</v>
      </c>
      <c r="B6" s="15" t="s">
        <v>2</v>
      </c>
      <c r="C6" s="10">
        <f>VLOOKUP(A6&amp;B6,TEFE_ÜFE!B:F,5,0)</f>
        <v>0.8202120354857314</v>
      </c>
      <c r="D6" s="11"/>
      <c r="E6" s="11">
        <f t="shared" si="0"/>
        <v>0</v>
      </c>
      <c r="F6" s="11">
        <f t="shared" si="1"/>
        <v>0</v>
      </c>
    </row>
    <row r="7" spans="1:6" ht="12.75">
      <c r="A7" s="13">
        <v>2003</v>
      </c>
      <c r="B7" s="15" t="s">
        <v>3</v>
      </c>
      <c r="C7" s="10">
        <f>VLOOKUP(A7&amp;B7,TEFE_ÜFE!B:F,5,0)</f>
        <v>0.7887206477732793</v>
      </c>
      <c r="D7" s="11"/>
      <c r="E7" s="11">
        <f t="shared" si="0"/>
        <v>0</v>
      </c>
      <c r="F7" s="11">
        <f t="shared" si="1"/>
        <v>0</v>
      </c>
    </row>
    <row r="8" spans="1:6" ht="12.75">
      <c r="A8" s="13">
        <v>2003</v>
      </c>
      <c r="B8" s="15" t="s">
        <v>4</v>
      </c>
      <c r="C8" s="10">
        <f>VLOOKUP(A8&amp;B8,TEFE_ÜFE!B:F,5,0)</f>
        <v>0.7998940793047258</v>
      </c>
      <c r="D8" s="11"/>
      <c r="E8" s="11">
        <f t="shared" si="0"/>
        <v>0</v>
      </c>
      <c r="F8" s="11">
        <f t="shared" si="1"/>
        <v>0</v>
      </c>
    </row>
    <row r="9" spans="1:6" ht="12.75">
      <c r="A9" s="13">
        <v>2003</v>
      </c>
      <c r="B9" s="15" t="s">
        <v>5</v>
      </c>
      <c r="C9" s="10">
        <f>VLOOKUP(A9&amp;B9,TEFE_ÜFE!B:F,5,0)</f>
        <v>0.8352330314862508</v>
      </c>
      <c r="D9" s="11"/>
      <c r="E9" s="11">
        <f t="shared" si="0"/>
        <v>0</v>
      </c>
      <c r="F9" s="11">
        <f t="shared" si="1"/>
        <v>0</v>
      </c>
    </row>
    <row r="10" spans="1:6" ht="12.75">
      <c r="A10" s="13">
        <v>2003</v>
      </c>
      <c r="B10" s="15" t="s">
        <v>6</v>
      </c>
      <c r="C10" s="10">
        <f>VLOOKUP(A10&amp;B10,TEFE_ÜFE!B:F,5,0)</f>
        <v>0.8451200668197953</v>
      </c>
      <c r="D10" s="11"/>
      <c r="E10" s="11">
        <f t="shared" si="0"/>
        <v>0</v>
      </c>
      <c r="F10" s="11">
        <f t="shared" si="1"/>
        <v>0</v>
      </c>
    </row>
    <row r="11" spans="1:6" ht="12.75">
      <c r="A11" s="13">
        <v>2003</v>
      </c>
      <c r="B11" s="15" t="s">
        <v>7</v>
      </c>
      <c r="C11" s="10">
        <f>VLOOKUP(A11&amp;B11,TEFE_ÜFE!B:F,5,0)</f>
        <v>0.8487488492760902</v>
      </c>
      <c r="D11" s="11"/>
      <c r="E11" s="11">
        <f t="shared" si="0"/>
        <v>0</v>
      </c>
      <c r="F11" s="11">
        <f t="shared" si="1"/>
        <v>0</v>
      </c>
    </row>
    <row r="12" spans="1:6" ht="12.75">
      <c r="A12" s="13">
        <v>2003</v>
      </c>
      <c r="B12" s="15" t="s">
        <v>8</v>
      </c>
      <c r="C12" s="10">
        <f>VLOOKUP(A12&amp;B12,TEFE_ÜFE!B:F,5,0)</f>
        <v>0.8477437162812094</v>
      </c>
      <c r="D12" s="11"/>
      <c r="E12" s="11">
        <f t="shared" si="0"/>
        <v>0</v>
      </c>
      <c r="F12" s="11">
        <f t="shared" si="1"/>
        <v>0</v>
      </c>
    </row>
    <row r="13" spans="1:6" ht="12.75">
      <c r="A13" s="13">
        <v>2003</v>
      </c>
      <c r="B13" s="15" t="s">
        <v>9</v>
      </c>
      <c r="C13" s="10">
        <f>VLOOKUP(A13&amp;B13,TEFE_ÜFE!B:F,5,0)</f>
        <v>0.8374719272465134</v>
      </c>
      <c r="D13" s="11"/>
      <c r="E13" s="11">
        <f t="shared" si="0"/>
        <v>0</v>
      </c>
      <c r="F13" s="11">
        <f t="shared" si="1"/>
        <v>0</v>
      </c>
    </row>
    <row r="14" spans="1:6" ht="12.75">
      <c r="A14" s="13">
        <v>2003</v>
      </c>
      <c r="B14" s="15" t="s">
        <v>10</v>
      </c>
      <c r="C14" s="10">
        <f>VLOOKUP(A14&amp;B14,TEFE_ÜFE!B:F,5,0)</f>
        <v>0.8067146479103624</v>
      </c>
      <c r="D14" s="11"/>
      <c r="E14" s="11">
        <f t="shared" si="0"/>
        <v>0</v>
      </c>
      <c r="F14" s="11">
        <f t="shared" si="1"/>
        <v>0</v>
      </c>
    </row>
    <row r="15" spans="1:6" ht="12.75">
      <c r="A15" s="13">
        <v>2003</v>
      </c>
      <c r="B15" s="15" t="s">
        <v>11</v>
      </c>
      <c r="C15" s="10">
        <f>VLOOKUP(A15&amp;B15,TEFE_ÜFE!B:F,5,0)</f>
        <v>0.7954809607022391</v>
      </c>
      <c r="D15" s="11"/>
      <c r="E15" s="11">
        <f t="shared" si="0"/>
        <v>0</v>
      </c>
      <c r="F15" s="11">
        <f t="shared" si="1"/>
        <v>0</v>
      </c>
    </row>
    <row r="16" spans="1:6" ht="12.75">
      <c r="A16" s="13">
        <v>2004</v>
      </c>
      <c r="B16" s="15" t="s">
        <v>0</v>
      </c>
      <c r="C16" s="10">
        <f>VLOOKUP(A16&amp;B16,TEFE_ÜFE!B:F,5,0)</f>
        <v>0.7494119976242328</v>
      </c>
      <c r="D16" s="11"/>
      <c r="E16" s="11">
        <f t="shared" si="0"/>
        <v>0</v>
      </c>
      <c r="F16" s="11">
        <f t="shared" si="1"/>
        <v>0</v>
      </c>
    </row>
    <row r="17" spans="1:6" ht="12.75">
      <c r="A17" s="13">
        <v>2004</v>
      </c>
      <c r="B17" s="15" t="s">
        <v>1</v>
      </c>
      <c r="C17" s="10">
        <f>VLOOKUP(A17&amp;B17,TEFE_ÜFE!B:F,5,0)</f>
        <v>0.7212191257824065</v>
      </c>
      <c r="D17" s="11"/>
      <c r="E17" s="11">
        <f t="shared" si="0"/>
        <v>0</v>
      </c>
      <c r="F17" s="11">
        <f t="shared" si="1"/>
        <v>0</v>
      </c>
    </row>
    <row r="18" spans="1:6" ht="12.75">
      <c r="A18" s="13">
        <v>2004</v>
      </c>
      <c r="B18" s="15" t="s">
        <v>2</v>
      </c>
      <c r="C18" s="10">
        <f>VLOOKUP(A18&amp;B18,TEFE_ÜFE!B:F,5,0)</f>
        <v>0.6858411131744295</v>
      </c>
      <c r="D18" s="11"/>
      <c r="E18" s="11">
        <f t="shared" si="0"/>
        <v>0</v>
      </c>
      <c r="F18" s="11">
        <f t="shared" si="1"/>
        <v>0</v>
      </c>
    </row>
    <row r="19" spans="1:6" ht="12.75">
      <c r="A19" s="13">
        <v>2004</v>
      </c>
      <c r="B19" s="15" t="s">
        <v>3</v>
      </c>
      <c r="C19" s="10">
        <f>VLOOKUP(A19&amp;B19,TEFE_ÜFE!B:F,5,0)</f>
        <v>0.6423294715321233</v>
      </c>
      <c r="D19" s="11"/>
      <c r="E19" s="11">
        <f t="shared" si="0"/>
        <v>0</v>
      </c>
      <c r="F19" s="11">
        <f t="shared" si="1"/>
        <v>0</v>
      </c>
    </row>
    <row r="20" spans="1:6" ht="12.75">
      <c r="A20" s="13">
        <v>2004</v>
      </c>
      <c r="B20" s="15" t="s">
        <v>4</v>
      </c>
      <c r="C20" s="10">
        <f>VLOOKUP(A20&amp;B20,TEFE_ÜFE!B:F,5,0)</f>
        <v>0.6428790996306304</v>
      </c>
      <c r="D20" s="11"/>
      <c r="E20" s="11">
        <f t="shared" si="0"/>
        <v>0</v>
      </c>
      <c r="F20" s="11">
        <f t="shared" si="1"/>
        <v>0</v>
      </c>
    </row>
    <row r="21" spans="1:6" ht="12.75">
      <c r="A21" s="13">
        <v>2004</v>
      </c>
      <c r="B21" s="15" t="s">
        <v>5</v>
      </c>
      <c r="C21" s="10">
        <f>VLOOKUP(A21&amp;B21,TEFE_ÜFE!B:F,5,0)</f>
        <v>0.6603931000789207</v>
      </c>
      <c r="D21" s="11"/>
      <c r="E21" s="11">
        <f t="shared" si="0"/>
        <v>0</v>
      </c>
      <c r="F21" s="11">
        <f t="shared" si="1"/>
        <v>0</v>
      </c>
    </row>
    <row r="22" spans="1:6" ht="12.75">
      <c r="A22" s="13">
        <v>2004</v>
      </c>
      <c r="B22" s="15" t="s">
        <v>6</v>
      </c>
      <c r="C22" s="10">
        <f>VLOOKUP(A22&amp;B22,TEFE_ÜFE!B:F,5,0)</f>
        <v>0.6859697771446016</v>
      </c>
      <c r="D22" s="11"/>
      <c r="E22" s="11">
        <f t="shared" si="0"/>
        <v>0</v>
      </c>
      <c r="F22" s="11">
        <f t="shared" si="1"/>
        <v>0</v>
      </c>
    </row>
    <row r="23" spans="1:6" ht="12.75">
      <c r="A23" s="13">
        <v>2004</v>
      </c>
      <c r="B23" s="15" t="s">
        <v>7</v>
      </c>
      <c r="C23" s="10">
        <f>VLOOKUP(A23&amp;B23,TEFE_ÜFE!B:F,5,0)</f>
        <v>0.6727986369659873</v>
      </c>
      <c r="D23" s="11"/>
      <c r="E23" s="11">
        <f t="shared" si="0"/>
        <v>0</v>
      </c>
      <c r="F23" s="11">
        <f t="shared" si="1"/>
        <v>0</v>
      </c>
    </row>
    <row r="24" spans="1:6" ht="12.75">
      <c r="A24" s="13">
        <v>2004</v>
      </c>
      <c r="B24" s="15" t="s">
        <v>8</v>
      </c>
      <c r="C24" s="10">
        <f>VLOOKUP(A24&amp;B24,TEFE_ÜFE!B:F,5,0)</f>
        <v>0.6424922859585858</v>
      </c>
      <c r="D24" s="11"/>
      <c r="E24" s="11">
        <f t="shared" si="0"/>
        <v>0</v>
      </c>
      <c r="F24" s="11">
        <f t="shared" si="1"/>
        <v>0</v>
      </c>
    </row>
    <row r="25" spans="1:6" ht="12.75">
      <c r="A25" s="13">
        <v>2004</v>
      </c>
      <c r="B25" s="15" t="s">
        <v>9</v>
      </c>
      <c r="C25" s="10">
        <f>VLOOKUP(A25&amp;B25,TEFE_ÜFE!B:F,5,0)</f>
        <v>0.5911477653329491</v>
      </c>
      <c r="D25" s="11"/>
      <c r="E25" s="11">
        <f t="shared" si="0"/>
        <v>0</v>
      </c>
      <c r="F25" s="11">
        <f t="shared" si="1"/>
        <v>0</v>
      </c>
    </row>
    <row r="26" spans="1:6" ht="12.75">
      <c r="A26" s="13">
        <v>2004</v>
      </c>
      <c r="B26" s="15" t="s">
        <v>10</v>
      </c>
      <c r="C26" s="10">
        <f>VLOOKUP(A26&amp;B26,TEFE_ÜFE!B:F,5,0)</f>
        <v>0.5792796120437997</v>
      </c>
      <c r="D26" s="11"/>
      <c r="E26" s="11">
        <f t="shared" si="0"/>
        <v>0</v>
      </c>
      <c r="F26" s="11">
        <f t="shared" si="1"/>
        <v>0</v>
      </c>
    </row>
    <row r="27" spans="1:6" ht="12.75">
      <c r="A27" s="13">
        <v>2004</v>
      </c>
      <c r="B27" s="15" t="s">
        <v>11</v>
      </c>
      <c r="C27" s="10">
        <f>VLOOKUP(A27&amp;B27,TEFE_ÜFE!B:F,5,0)</f>
        <v>0.5771936504914446</v>
      </c>
      <c r="D27" s="11"/>
      <c r="E27" s="11">
        <f t="shared" si="0"/>
        <v>0</v>
      </c>
      <c r="F27" s="11">
        <f t="shared" si="1"/>
        <v>0</v>
      </c>
    </row>
    <row r="28" spans="1:6" ht="12.75">
      <c r="A28" s="13">
        <v>2005</v>
      </c>
      <c r="B28" s="15" t="s">
        <v>0</v>
      </c>
      <c r="C28" s="10">
        <f>VLOOKUP(A28&amp;B28,TEFE_ÜFE!B:F,5,0)</f>
        <v>0.5552090357383681</v>
      </c>
      <c r="D28" s="11"/>
      <c r="E28" s="11">
        <f t="shared" si="0"/>
        <v>0</v>
      </c>
      <c r="F28" s="11">
        <f t="shared" si="1"/>
        <v>0</v>
      </c>
    </row>
    <row r="29" spans="1:6" ht="12.75">
      <c r="A29" s="13">
        <v>2005</v>
      </c>
      <c r="B29" s="15" t="s">
        <v>1</v>
      </c>
      <c r="C29" s="10">
        <f>VLOOKUP(A29&amp;B29,TEFE_ÜFE!B:F,5,0)</f>
        <v>0.5535067778058431</v>
      </c>
      <c r="D29" s="11"/>
      <c r="E29" s="11">
        <f t="shared" si="0"/>
        <v>0</v>
      </c>
      <c r="F29" s="11">
        <f t="shared" si="1"/>
        <v>0</v>
      </c>
    </row>
    <row r="30" spans="1:6" ht="12.75">
      <c r="A30" s="13">
        <v>2005</v>
      </c>
      <c r="B30" s="15" t="s">
        <v>2</v>
      </c>
      <c r="C30" s="10">
        <f>VLOOKUP(A30&amp;B30,TEFE_ÜFE!B:F,5,0)</f>
        <v>0.5341315373742412</v>
      </c>
      <c r="D30" s="11"/>
      <c r="E30" s="11">
        <f t="shared" si="0"/>
        <v>0</v>
      </c>
      <c r="F30" s="11">
        <f t="shared" si="1"/>
        <v>0</v>
      </c>
    </row>
    <row r="31" spans="1:6" ht="12.75">
      <c r="A31" s="13">
        <v>2005</v>
      </c>
      <c r="B31" s="15" t="s">
        <v>3</v>
      </c>
      <c r="C31" s="10">
        <f>VLOOKUP(A31&amp;B31,TEFE_ÜFE!B:F,5,0)</f>
        <v>0.5158560630956293</v>
      </c>
      <c r="D31" s="11"/>
      <c r="E31" s="11">
        <f t="shared" si="0"/>
        <v>0</v>
      </c>
      <c r="F31" s="11">
        <f t="shared" si="1"/>
        <v>0</v>
      </c>
    </row>
    <row r="32" spans="1:6" ht="12.75">
      <c r="A32" s="13">
        <v>2005</v>
      </c>
      <c r="B32" s="15" t="s">
        <v>4</v>
      </c>
      <c r="C32" s="10">
        <f>VLOOKUP(A32&amp;B32,TEFE_ÜFE!B:F,5,0)</f>
        <v>0.5128730731387341</v>
      </c>
      <c r="D32" s="11"/>
      <c r="E32" s="11">
        <f t="shared" si="0"/>
        <v>0</v>
      </c>
      <c r="F32" s="11">
        <f t="shared" si="1"/>
        <v>0</v>
      </c>
    </row>
    <row r="33" spans="1:6" ht="12.75">
      <c r="A33" s="13">
        <v>2005</v>
      </c>
      <c r="B33" s="15" t="s">
        <v>5</v>
      </c>
      <c r="C33" s="10">
        <f>VLOOKUP(A33&amp;B33,TEFE_ÜFE!B:F,5,0)</f>
        <v>0.520102158510463</v>
      </c>
      <c r="D33" s="11"/>
      <c r="E33" s="11">
        <f t="shared" si="0"/>
        <v>0</v>
      </c>
      <c r="F33" s="11">
        <f t="shared" si="1"/>
        <v>0</v>
      </c>
    </row>
    <row r="34" spans="1:6" ht="12.75">
      <c r="A34" s="13">
        <v>2005</v>
      </c>
      <c r="B34" s="15" t="s">
        <v>6</v>
      </c>
      <c r="C34" s="10">
        <f>VLOOKUP(A34&amp;B34,TEFE_ÜFE!B:F,5,0)</f>
        <v>0.531457503320053</v>
      </c>
      <c r="D34" s="11"/>
      <c r="E34" s="11">
        <f t="shared" si="0"/>
        <v>0</v>
      </c>
      <c r="F34" s="11">
        <f t="shared" si="1"/>
        <v>0</v>
      </c>
    </row>
    <row r="35" spans="1:6" ht="12.75">
      <c r="A35" s="13">
        <v>2005</v>
      </c>
      <c r="B35" s="15" t="s">
        <v>7</v>
      </c>
      <c r="C35" s="10">
        <f>VLOOKUP(A35&amp;B35,TEFE_ÜFE!B:F,5,0)</f>
        <v>0.5157315370081326</v>
      </c>
      <c r="D35" s="11"/>
      <c r="E35" s="11">
        <f t="shared" si="0"/>
        <v>0</v>
      </c>
      <c r="F35" s="11">
        <f t="shared" si="1"/>
        <v>0</v>
      </c>
    </row>
    <row r="36" spans="1:6" ht="12.75">
      <c r="A36" s="13">
        <v>2005</v>
      </c>
      <c r="B36" s="15" t="s">
        <v>8</v>
      </c>
      <c r="C36" s="10">
        <f>VLOOKUP(A36&amp;B36,TEFE_ÜFE!B:F,5,0)</f>
        <v>0.5039941310727094</v>
      </c>
      <c r="D36" s="11"/>
      <c r="E36" s="11">
        <f t="shared" si="0"/>
        <v>0</v>
      </c>
      <c r="F36" s="11">
        <f t="shared" si="1"/>
        <v>0</v>
      </c>
    </row>
    <row r="37" spans="1:6" ht="12.75">
      <c r="A37" s="13">
        <v>2005</v>
      </c>
      <c r="B37" s="15" t="s">
        <v>9</v>
      </c>
      <c r="C37" s="10">
        <f>VLOOKUP(A37&amp;B37,TEFE_ÜFE!B:F,5,0)</f>
        <v>0.4937661917098446</v>
      </c>
      <c r="D37" s="11"/>
      <c r="E37" s="11">
        <f t="shared" si="0"/>
        <v>0</v>
      </c>
      <c r="F37" s="11">
        <f t="shared" si="1"/>
        <v>0</v>
      </c>
    </row>
    <row r="38" spans="1:6" ht="12.75">
      <c r="A38" s="13">
        <v>2005</v>
      </c>
      <c r="B38" s="15" t="s">
        <v>10</v>
      </c>
      <c r="C38" s="10">
        <f>VLOOKUP(A38&amp;B38,TEFE_ÜFE!B:F,5,0)</f>
        <v>0.5080506742950552</v>
      </c>
      <c r="D38" s="11"/>
      <c r="E38" s="11">
        <f t="shared" si="0"/>
        <v>0</v>
      </c>
      <c r="F38" s="11">
        <f t="shared" si="1"/>
        <v>0</v>
      </c>
    </row>
    <row r="39" spans="1:6" ht="12.75">
      <c r="A39" s="13">
        <v>2005</v>
      </c>
      <c r="B39" s="15" t="s">
        <v>11</v>
      </c>
      <c r="C39" s="10">
        <f>VLOOKUP(A39&amp;B39,TEFE_ÜFE!B:F,5,0)</f>
        <v>0.5086672117743254</v>
      </c>
      <c r="D39" s="11"/>
      <c r="E39" s="11">
        <f t="shared" si="0"/>
        <v>0</v>
      </c>
      <c r="F39" s="11">
        <f t="shared" si="1"/>
        <v>0</v>
      </c>
    </row>
    <row r="40" spans="1:6" ht="12.75">
      <c r="A40" s="13">
        <v>2006</v>
      </c>
      <c r="B40" s="15" t="s">
        <v>0</v>
      </c>
      <c r="C40" s="10">
        <f>VLOOKUP(A40&amp;B40,TEFE_ÜFE!B:F,5,0)</f>
        <v>0.47963111467522035</v>
      </c>
      <c r="D40" s="11"/>
      <c r="E40" s="11">
        <f t="shared" si="0"/>
        <v>0</v>
      </c>
      <c r="F40" s="11">
        <f t="shared" si="1"/>
        <v>0</v>
      </c>
    </row>
    <row r="41" spans="1:6" ht="12.75">
      <c r="A41" s="13">
        <v>2006</v>
      </c>
      <c r="B41" s="15" t="s">
        <v>1</v>
      </c>
      <c r="C41" s="10">
        <f>VLOOKUP(A41&amp;B41,TEFE_ÜFE!B:F,5,0)</f>
        <v>0.475843864981603</v>
      </c>
      <c r="D41" s="11"/>
      <c r="E41" s="11">
        <f t="shared" si="0"/>
        <v>0</v>
      </c>
      <c r="F41" s="11">
        <f t="shared" si="1"/>
        <v>0</v>
      </c>
    </row>
    <row r="42" spans="1:6" ht="12.75">
      <c r="A42" s="13">
        <v>2006</v>
      </c>
      <c r="B42" s="15" t="s">
        <v>2</v>
      </c>
      <c r="C42" s="10">
        <f>VLOOKUP(A42&amp;B42,TEFE_ÜFE!B:F,5,0)</f>
        <v>0.4721934093991862</v>
      </c>
      <c r="D42" s="11"/>
      <c r="E42" s="11">
        <f t="shared" si="0"/>
        <v>0</v>
      </c>
      <c r="F42" s="11">
        <f t="shared" si="1"/>
        <v>0</v>
      </c>
    </row>
    <row r="43" spans="1:6" ht="12.75">
      <c r="A43" s="13">
        <v>2006</v>
      </c>
      <c r="B43" s="15" t="s">
        <v>3</v>
      </c>
      <c r="C43" s="10">
        <f>VLOOKUP(A43&amp;B43,TEFE_ÜFE!B:F,5,0)</f>
        <v>0.4441922354414527</v>
      </c>
      <c r="D43" s="11"/>
      <c r="E43" s="11">
        <f t="shared" si="0"/>
        <v>0</v>
      </c>
      <c r="F43" s="11">
        <f t="shared" si="1"/>
        <v>0</v>
      </c>
    </row>
    <row r="44" spans="1:6" ht="12.75">
      <c r="A44" s="13">
        <v>2006</v>
      </c>
      <c r="B44" s="15" t="s">
        <v>4</v>
      </c>
      <c r="C44" s="10">
        <f>VLOOKUP(A44&amp;B44,TEFE_ÜFE!B:F,5,0)</f>
        <v>0.40525514089870507</v>
      </c>
      <c r="D44" s="11"/>
      <c r="E44" s="11">
        <f t="shared" si="0"/>
        <v>0</v>
      </c>
      <c r="F44" s="11">
        <f t="shared" si="1"/>
        <v>0</v>
      </c>
    </row>
    <row r="45" spans="1:6" ht="12.75">
      <c r="A45" s="13">
        <v>2006</v>
      </c>
      <c r="B45" s="15" t="s">
        <v>5</v>
      </c>
      <c r="C45" s="10">
        <f>VLOOKUP(A45&amp;B45,TEFE_ÜFE!B:F,5,0)</f>
        <v>0.35092985795870524</v>
      </c>
      <c r="D45" s="11"/>
      <c r="E45" s="11">
        <f t="shared" si="0"/>
        <v>0</v>
      </c>
      <c r="F45" s="11">
        <f t="shared" si="1"/>
        <v>0</v>
      </c>
    </row>
    <row r="46" spans="1:6" ht="12.75">
      <c r="A46" s="13">
        <v>2006</v>
      </c>
      <c r="B46" s="15" t="s">
        <v>6</v>
      </c>
      <c r="C46" s="10">
        <f>VLOOKUP(A46&amp;B46,TEFE_ÜFE!B:F,5,0)</f>
        <v>0.3393583042973287</v>
      </c>
      <c r="D46" s="11"/>
      <c r="E46" s="11">
        <f t="shared" si="0"/>
        <v>0</v>
      </c>
      <c r="F46" s="11">
        <f t="shared" si="1"/>
        <v>0</v>
      </c>
    </row>
    <row r="47" spans="1:6" ht="12.75">
      <c r="A47" s="13">
        <v>2006</v>
      </c>
      <c r="B47" s="15" t="s">
        <v>7</v>
      </c>
      <c r="C47" s="10">
        <f>VLOOKUP(A47&amp;B47,TEFE_ÜFE!B:F,5,0)</f>
        <v>0.3494478168653552</v>
      </c>
      <c r="D47" s="11"/>
      <c r="E47" s="11">
        <f t="shared" si="0"/>
        <v>0</v>
      </c>
      <c r="F47" s="11">
        <f t="shared" si="1"/>
        <v>0</v>
      </c>
    </row>
    <row r="48" spans="1:6" ht="12.75">
      <c r="A48" s="13">
        <v>2006</v>
      </c>
      <c r="B48" s="15" t="s">
        <v>8</v>
      </c>
      <c r="C48" s="10">
        <f>VLOOKUP(A48&amp;B48,TEFE_ÜFE!B:F,5,0)</f>
        <v>0.3526134447621141</v>
      </c>
      <c r="D48" s="11"/>
      <c r="E48" s="11">
        <f t="shared" si="0"/>
        <v>0</v>
      </c>
      <c r="F48" s="11">
        <f t="shared" si="1"/>
        <v>0</v>
      </c>
    </row>
    <row r="49" spans="1:6" ht="12.75">
      <c r="A49" s="13">
        <v>2006</v>
      </c>
      <c r="B49" s="15" t="s">
        <v>9</v>
      </c>
      <c r="C49" s="10">
        <f>VLOOKUP(A49&amp;B49,TEFE_ÜFE!B:F,5,0)</f>
        <v>0.3464934685835217</v>
      </c>
      <c r="D49" s="11"/>
      <c r="E49" s="11">
        <f t="shared" si="0"/>
        <v>0</v>
      </c>
      <c r="F49" s="11">
        <f t="shared" si="1"/>
        <v>0</v>
      </c>
    </row>
    <row r="50" spans="1:6" ht="12.75">
      <c r="A50" s="13">
        <v>2006</v>
      </c>
      <c r="B50" s="15" t="s">
        <v>10</v>
      </c>
      <c r="C50" s="10">
        <f>VLOOKUP(A50&amp;B50,TEFE_ÜFE!B:F,5,0)</f>
        <v>0.35043548269047786</v>
      </c>
      <c r="D50" s="11"/>
      <c r="E50" s="11">
        <f t="shared" si="0"/>
        <v>0</v>
      </c>
      <c r="F50" s="11">
        <f t="shared" si="1"/>
        <v>0</v>
      </c>
    </row>
    <row r="51" spans="1:6" ht="12.75">
      <c r="A51" s="13">
        <v>2006</v>
      </c>
      <c r="B51" s="15" t="s">
        <v>11</v>
      </c>
      <c r="C51" s="10">
        <f>VLOOKUP(A51&amp;B51,TEFE_ÜFE!B:F,5,0)</f>
        <v>0.35211783672871166</v>
      </c>
      <c r="D51" s="11"/>
      <c r="E51" s="11">
        <f t="shared" si="0"/>
        <v>0</v>
      </c>
      <c r="F51" s="11">
        <f t="shared" si="1"/>
        <v>0</v>
      </c>
    </row>
    <row r="52" spans="1:6" ht="12.75">
      <c r="A52" s="13">
        <v>2007</v>
      </c>
      <c r="B52" s="15" t="s">
        <v>0</v>
      </c>
      <c r="C52" s="10">
        <f>VLOOKUP(A52&amp;B52,TEFE_ÜFE!B:F,5,0)</f>
        <v>0.35281178972065397</v>
      </c>
      <c r="D52" s="11"/>
      <c r="E52" s="11">
        <f t="shared" si="0"/>
        <v>0</v>
      </c>
      <c r="F52" s="11">
        <f t="shared" si="1"/>
        <v>0</v>
      </c>
    </row>
    <row r="53" spans="1:6" ht="12.75">
      <c r="A53" s="13">
        <v>2007</v>
      </c>
      <c r="B53" s="15" t="s">
        <v>1</v>
      </c>
      <c r="C53" s="10">
        <f>VLOOKUP(A53&amp;B53,TEFE_ÜFE!B:F,5,0)</f>
        <v>0.3401365485183032</v>
      </c>
      <c r="D53" s="11"/>
      <c r="E53" s="11">
        <f t="shared" si="0"/>
        <v>0</v>
      </c>
      <c r="F53" s="11">
        <f t="shared" si="1"/>
        <v>0</v>
      </c>
    </row>
    <row r="54" spans="1:6" ht="12.75">
      <c r="A54" s="13">
        <v>2007</v>
      </c>
      <c r="B54" s="15" t="s">
        <v>2</v>
      </c>
      <c r="C54" s="10">
        <f>VLOOKUP(A54&amp;B54,TEFE_ÜFE!B:F,5,0)</f>
        <v>0.3272191051647244</v>
      </c>
      <c r="D54" s="11"/>
      <c r="E54" s="11">
        <f t="shared" si="0"/>
        <v>0</v>
      </c>
      <c r="F54" s="11">
        <f t="shared" si="1"/>
        <v>0</v>
      </c>
    </row>
    <row r="55" spans="1:6" ht="12.75">
      <c r="A55" s="13">
        <v>2007</v>
      </c>
      <c r="B55" s="15" t="s">
        <v>3</v>
      </c>
      <c r="C55" s="10">
        <f>VLOOKUP(A55&amp;B55,TEFE_ÜFE!B:F,5,0)</f>
        <v>0.31670591593520303</v>
      </c>
      <c r="D55" s="11"/>
      <c r="E55" s="11">
        <f t="shared" si="0"/>
        <v>0</v>
      </c>
      <c r="F55" s="11">
        <f t="shared" si="1"/>
        <v>0</v>
      </c>
    </row>
    <row r="56" spans="1:6" ht="12.75">
      <c r="A56" s="13">
        <v>2007</v>
      </c>
      <c r="B56" s="15" t="s">
        <v>4</v>
      </c>
      <c r="C56" s="10">
        <f>VLOOKUP(A56&amp;B56,TEFE_ÜFE!B:F,5,0)</f>
        <v>0.3115581461472845</v>
      </c>
      <c r="D56" s="11"/>
      <c r="E56" s="11">
        <f t="shared" si="0"/>
        <v>0</v>
      </c>
      <c r="F56" s="11">
        <f t="shared" si="1"/>
        <v>0</v>
      </c>
    </row>
    <row r="57" spans="1:6" ht="12.75">
      <c r="A57" s="13">
        <v>2007</v>
      </c>
      <c r="B57" s="15" t="s">
        <v>5</v>
      </c>
      <c r="C57" s="10">
        <f>VLOOKUP(A57&amp;B57,TEFE_ÜFE!B:F,5,0)</f>
        <v>0.31295808724115837</v>
      </c>
      <c r="D57" s="11"/>
      <c r="E57" s="11">
        <f t="shared" si="0"/>
        <v>0</v>
      </c>
      <c r="F57" s="11">
        <f t="shared" si="1"/>
        <v>0</v>
      </c>
    </row>
    <row r="58" spans="1:6" ht="12.75">
      <c r="A58" s="13">
        <v>2007</v>
      </c>
      <c r="B58" s="15" t="s">
        <v>6</v>
      </c>
      <c r="C58" s="10">
        <f>VLOOKUP(A58&amp;B58,TEFE_ÜFE!B:F,5,0)</f>
        <v>0.3121177641871711</v>
      </c>
      <c r="D58" s="11"/>
      <c r="E58" s="11">
        <f t="shared" si="0"/>
        <v>0</v>
      </c>
      <c r="F58" s="11">
        <f t="shared" si="1"/>
        <v>0</v>
      </c>
    </row>
    <row r="59" spans="1:6" ht="12.75">
      <c r="A59" s="13">
        <v>2007</v>
      </c>
      <c r="B59" s="15" t="s">
        <v>7</v>
      </c>
      <c r="C59" s="10">
        <f>VLOOKUP(A59&amp;B59,TEFE_ÜFE!B:F,5,0)</f>
        <v>0.3010153715978001</v>
      </c>
      <c r="D59" s="11"/>
      <c r="E59" s="11">
        <f t="shared" si="0"/>
        <v>0</v>
      </c>
      <c r="F59" s="11">
        <f t="shared" si="1"/>
        <v>0</v>
      </c>
    </row>
    <row r="60" spans="1:6" ht="12.75">
      <c r="A60" s="13">
        <v>2007</v>
      </c>
      <c r="B60" s="15" t="s">
        <v>8</v>
      </c>
      <c r="C60" s="10">
        <f>VLOOKUP(A60&amp;B60,TEFE_ÜFE!B:F,5,0)</f>
        <v>0.28793801479826886</v>
      </c>
      <c r="D60" s="11"/>
      <c r="E60" s="11">
        <f t="shared" si="0"/>
        <v>0</v>
      </c>
      <c r="F60" s="11">
        <f t="shared" si="1"/>
        <v>0</v>
      </c>
    </row>
    <row r="61" spans="1:6" ht="12.75">
      <c r="A61" s="13">
        <v>2007</v>
      </c>
      <c r="B61" s="15" t="s">
        <v>9</v>
      </c>
      <c r="C61" s="10">
        <f>VLOOKUP(A61&amp;B61,TEFE_ÜFE!B:F,5,0)</f>
        <v>0.2896484238484658</v>
      </c>
      <c r="D61" s="11"/>
      <c r="E61" s="11">
        <f t="shared" si="0"/>
        <v>0</v>
      </c>
      <c r="F61" s="11">
        <f t="shared" si="1"/>
        <v>0</v>
      </c>
    </row>
    <row r="62" spans="1:6" ht="12.75">
      <c r="A62" s="13">
        <v>2007</v>
      </c>
      <c r="B62" s="15" t="s">
        <v>10</v>
      </c>
      <c r="C62" s="10">
        <f>VLOOKUP(A62&amp;B62,TEFE_ÜFE!B:F,5,0)</f>
        <v>0.27821267751991696</v>
      </c>
      <c r="D62" s="11"/>
      <c r="E62" s="11">
        <f t="shared" si="0"/>
        <v>0</v>
      </c>
      <c r="F62" s="11">
        <f t="shared" si="1"/>
        <v>0</v>
      </c>
    </row>
    <row r="63" spans="1:6" ht="12.75">
      <c r="A63" s="13">
        <v>2007</v>
      </c>
      <c r="B63" s="15" t="s">
        <v>11</v>
      </c>
      <c r="C63" s="10">
        <f>VLOOKUP(A63&amp;B63,TEFE_ÜFE!B:F,5,0)</f>
        <v>0.2762675520509097</v>
      </c>
      <c r="D63" s="11"/>
      <c r="E63" s="11">
        <f t="shared" si="0"/>
        <v>0</v>
      </c>
      <c r="F63" s="11">
        <f t="shared" si="1"/>
        <v>0</v>
      </c>
    </row>
    <row r="64" spans="1:6" ht="12.75">
      <c r="A64" s="13">
        <v>2008</v>
      </c>
      <c r="B64" s="15" t="s">
        <v>0</v>
      </c>
      <c r="C64" s="10">
        <f>VLOOKUP(A64&amp;B64,TEFE_ÜFE!B:F,5,0)</f>
        <v>0.2709050833448132</v>
      </c>
      <c r="D64" s="11"/>
      <c r="E64" s="11">
        <f t="shared" si="0"/>
        <v>0</v>
      </c>
      <c r="F64" s="11">
        <f t="shared" si="1"/>
        <v>0</v>
      </c>
    </row>
    <row r="65" spans="1:6" ht="12.75">
      <c r="A65" s="13">
        <v>2008</v>
      </c>
      <c r="B65" s="15" t="s">
        <v>1</v>
      </c>
      <c r="C65" s="10">
        <f>VLOOKUP(A65&amp;B65,TEFE_ÜFE!B:F,5,0)</f>
        <v>0.23915379449294827</v>
      </c>
      <c r="D65" s="11"/>
      <c r="E65" s="11">
        <f t="shared" si="0"/>
        <v>0</v>
      </c>
      <c r="F65" s="11">
        <f t="shared" si="1"/>
        <v>0</v>
      </c>
    </row>
    <row r="66" spans="1:6" ht="12.75">
      <c r="A66" s="13">
        <v>2008</v>
      </c>
      <c r="B66" s="15" t="s">
        <v>2</v>
      </c>
      <c r="C66" s="10">
        <f>VLOOKUP(A66&amp;B66,TEFE_ÜFE!B:F,5,0)</f>
        <v>0.2010805884650435</v>
      </c>
      <c r="D66" s="11"/>
      <c r="E66" s="11">
        <f t="shared" si="0"/>
        <v>0</v>
      </c>
      <c r="F66" s="11">
        <f t="shared" si="1"/>
        <v>0</v>
      </c>
    </row>
    <row r="67" spans="1:6" ht="12.75">
      <c r="A67" s="13">
        <v>2008</v>
      </c>
      <c r="B67" s="15" t="s">
        <v>3</v>
      </c>
      <c r="C67" s="10">
        <f>VLOOKUP(A67&amp;B67,TEFE_ÜFE!B:F,5,0)</f>
        <v>0.1493801781598454</v>
      </c>
      <c r="D67" s="11"/>
      <c r="E67" s="11">
        <f t="shared" si="0"/>
        <v>0</v>
      </c>
      <c r="F67" s="11">
        <f t="shared" si="1"/>
        <v>0</v>
      </c>
    </row>
    <row r="68" spans="1:6" ht="12.75">
      <c r="A68" s="13">
        <v>2008</v>
      </c>
      <c r="B68" s="15" t="s">
        <v>4</v>
      </c>
      <c r="C68" s="10">
        <f>VLOOKUP(A68&amp;B68,TEFE_ÜFE!B:F,5,0)</f>
        <v>0.12554138961751948</v>
      </c>
      <c r="D68" s="11"/>
      <c r="E68" s="11">
        <f t="shared" si="0"/>
        <v>0</v>
      </c>
      <c r="F68" s="11">
        <f t="shared" si="1"/>
        <v>0</v>
      </c>
    </row>
    <row r="69" spans="1:6" ht="12.75">
      <c r="A69" s="13">
        <v>2008</v>
      </c>
      <c r="B69" s="15" t="s">
        <v>5</v>
      </c>
      <c r="C69" s="10">
        <f>VLOOKUP(A69&amp;B69,TEFE_ÜFE!B:F,5,0)</f>
        <v>0.12191414325671879</v>
      </c>
      <c r="D69" s="11"/>
      <c r="E69" s="11">
        <f aca="true" t="shared" si="2" ref="E69:E101">ROUND(C69*D69,2)</f>
        <v>0</v>
      </c>
      <c r="F69" s="11">
        <f aca="true" t="shared" si="3" ref="F69:F101">D69+E69</f>
        <v>0</v>
      </c>
    </row>
    <row r="70" spans="1:6" ht="12.75">
      <c r="A70" s="13">
        <v>2008</v>
      </c>
      <c r="B70" s="15" t="s">
        <v>6</v>
      </c>
      <c r="C70" s="10">
        <f>VLOOKUP(A70&amp;B70,TEFE_ÜFE!B:F,5,0)</f>
        <v>0.10810161551858744</v>
      </c>
      <c r="D70" s="11"/>
      <c r="E70" s="11">
        <f t="shared" si="2"/>
        <v>0</v>
      </c>
      <c r="F70" s="11">
        <f t="shared" si="3"/>
        <v>0</v>
      </c>
    </row>
    <row r="71" spans="1:6" ht="12.75">
      <c r="A71" s="13">
        <v>2008</v>
      </c>
      <c r="B71" s="15" t="s">
        <v>7</v>
      </c>
      <c r="C71" s="10">
        <f>VLOOKUP(A71&amp;B71,TEFE_ÜFE!B:F,5,0)</f>
        <v>0.13460828926331314</v>
      </c>
      <c r="D71" s="11"/>
      <c r="E71" s="11">
        <f t="shared" si="2"/>
        <v>0</v>
      </c>
      <c r="F71" s="11">
        <f t="shared" si="3"/>
        <v>0</v>
      </c>
    </row>
    <row r="72" spans="1:6" ht="12.75">
      <c r="A72" s="13">
        <v>2008</v>
      </c>
      <c r="B72" s="15" t="s">
        <v>8</v>
      </c>
      <c r="C72" s="10">
        <f>VLOOKUP(A72&amp;B72,TEFE_ÜFE!B:F,5,0)</f>
        <v>0.14488706875155133</v>
      </c>
      <c r="D72" s="11"/>
      <c r="E72" s="11">
        <f t="shared" si="2"/>
        <v>0</v>
      </c>
      <c r="F72" s="11">
        <f t="shared" si="3"/>
        <v>0</v>
      </c>
    </row>
    <row r="73" spans="1:6" ht="12.75">
      <c r="A73" s="13">
        <v>2008</v>
      </c>
      <c r="B73" s="15" t="s">
        <v>9</v>
      </c>
      <c r="C73" s="10">
        <f>VLOOKUP(A73&amp;B73,TEFE_ÜFE!B:F,5,0)</f>
        <v>0.13838845014807477</v>
      </c>
      <c r="D73" s="11"/>
      <c r="E73" s="11">
        <f t="shared" si="2"/>
        <v>0</v>
      </c>
      <c r="F73" s="11">
        <f t="shared" si="3"/>
        <v>0</v>
      </c>
    </row>
    <row r="74" spans="1:6" ht="12.75">
      <c r="A74" s="13">
        <v>2008</v>
      </c>
      <c r="B74" s="15" t="s">
        <v>10</v>
      </c>
      <c r="C74" s="10">
        <f>VLOOKUP(A74&amp;B74,TEFE_ÜFE!B:F,5,0)</f>
        <v>0.13873973955440344</v>
      </c>
      <c r="D74" s="11"/>
      <c r="E74" s="11">
        <f t="shared" si="2"/>
        <v>0</v>
      </c>
      <c r="F74" s="11">
        <f t="shared" si="3"/>
        <v>0</v>
      </c>
    </row>
    <row r="75" spans="1:6" ht="12.75">
      <c r="A75" s="13">
        <v>2008</v>
      </c>
      <c r="B75" s="15" t="s">
        <v>11</v>
      </c>
      <c r="C75" s="10">
        <f>VLOOKUP(A75&amp;B75,TEFE_ÜFE!B:F,5,0)</f>
        <v>0.18056177618529667</v>
      </c>
      <c r="D75" s="11"/>
      <c r="E75" s="11">
        <f t="shared" si="2"/>
        <v>0</v>
      </c>
      <c r="F75" s="11">
        <f t="shared" si="3"/>
        <v>0</v>
      </c>
    </row>
    <row r="76" spans="1:6" ht="12.75">
      <c r="A76" s="13">
        <v>2009</v>
      </c>
      <c r="B76" s="15" t="s">
        <v>0</v>
      </c>
      <c r="C76" s="10">
        <f>VLOOKUP(A76&amp;B76,TEFE_ÜFE!B:F,5,0)</f>
        <v>0.17784870730928803</v>
      </c>
      <c r="D76" s="11"/>
      <c r="E76" s="11">
        <f t="shared" si="2"/>
        <v>0</v>
      </c>
      <c r="F76" s="11">
        <f t="shared" si="3"/>
        <v>0</v>
      </c>
    </row>
    <row r="77" spans="1:6" ht="12.75">
      <c r="A77" s="13">
        <v>2009</v>
      </c>
      <c r="B77" s="15" t="s">
        <v>1</v>
      </c>
      <c r="C77" s="10">
        <f>VLOOKUP(A77&amp;B77,TEFE_ÜFE!B:F,5,0)</f>
        <v>0.16424785461887947</v>
      </c>
      <c r="D77" s="11"/>
      <c r="E77" s="11">
        <f t="shared" si="2"/>
        <v>0</v>
      </c>
      <c r="F77" s="11">
        <f t="shared" si="3"/>
        <v>0</v>
      </c>
    </row>
    <row r="78" spans="1:6" ht="12.75">
      <c r="A78" s="13">
        <v>2009</v>
      </c>
      <c r="B78" s="15" t="s">
        <v>2</v>
      </c>
      <c r="C78" s="10">
        <f>VLOOKUP(A78&amp;B78,TEFE_ÜFE!B:F,5,0)</f>
        <v>0.16087831886246384</v>
      </c>
      <c r="D78" s="11"/>
      <c r="E78" s="11">
        <f t="shared" si="2"/>
        <v>0</v>
      </c>
      <c r="F78" s="11">
        <f t="shared" si="3"/>
        <v>0</v>
      </c>
    </row>
    <row r="79" spans="1:6" ht="12.75">
      <c r="A79" s="13">
        <v>2009</v>
      </c>
      <c r="B79" s="15" t="s">
        <v>3</v>
      </c>
      <c r="C79" s="10">
        <f>VLOOKUP(A79&amp;B79,TEFE_ÜFE!B:F,5,0)</f>
        <v>0.1534037632056009</v>
      </c>
      <c r="D79" s="11"/>
      <c r="E79" s="11">
        <f t="shared" si="2"/>
        <v>0</v>
      </c>
      <c r="F79" s="11">
        <f t="shared" si="3"/>
        <v>0</v>
      </c>
    </row>
    <row r="80" spans="1:6" ht="12.75">
      <c r="A80" s="13">
        <v>2009</v>
      </c>
      <c r="B80" s="15" t="s">
        <v>4</v>
      </c>
      <c r="C80" s="10">
        <f>VLOOKUP(A80&amp;B80,TEFE_ÜFE!B:F,5,0)</f>
        <v>0.1539808618425167</v>
      </c>
      <c r="D80" s="11"/>
      <c r="E80" s="11">
        <f t="shared" si="2"/>
        <v>0</v>
      </c>
      <c r="F80" s="11">
        <f t="shared" si="3"/>
        <v>0</v>
      </c>
    </row>
    <row r="81" spans="1:6" ht="12.75">
      <c r="A81" s="13">
        <v>2009</v>
      </c>
      <c r="B81" s="15" t="s">
        <v>5</v>
      </c>
      <c r="C81" s="10">
        <f>VLOOKUP(A81&amp;B81,TEFE_ÜFE!B:F,5,0)</f>
        <v>0.14318463444857477</v>
      </c>
      <c r="D81" s="11"/>
      <c r="E81" s="11">
        <f t="shared" si="2"/>
        <v>0</v>
      </c>
      <c r="F81" s="11">
        <f t="shared" si="3"/>
        <v>0</v>
      </c>
    </row>
    <row r="82" spans="1:6" ht="12.75">
      <c r="A82" s="13">
        <v>2009</v>
      </c>
      <c r="B82" s="15" t="s">
        <v>6</v>
      </c>
      <c r="C82" s="10">
        <f>VLOOKUP(A82&amp;B82,TEFE_ÜFE!B:F,5,0)</f>
        <v>0.15131661050792466</v>
      </c>
      <c r="D82" s="11"/>
      <c r="E82" s="11">
        <f t="shared" si="2"/>
        <v>0</v>
      </c>
      <c r="F82" s="11">
        <f t="shared" si="3"/>
        <v>0</v>
      </c>
    </row>
    <row r="83" spans="1:6" ht="12.75">
      <c r="A83" s="13">
        <v>2009</v>
      </c>
      <c r="B83" s="15" t="s">
        <v>7</v>
      </c>
      <c r="C83" s="10">
        <f>VLOOKUP(A83&amp;B83,TEFE_ÜFE!B:F,5,0)</f>
        <v>0.14652333312620391</v>
      </c>
      <c r="D83" s="11"/>
      <c r="E83" s="11">
        <f t="shared" si="2"/>
        <v>0</v>
      </c>
      <c r="F83" s="11">
        <f t="shared" si="3"/>
        <v>0</v>
      </c>
    </row>
    <row r="84" spans="1:6" ht="12.75">
      <c r="A84" s="13">
        <v>2009</v>
      </c>
      <c r="B84" s="15" t="s">
        <v>8</v>
      </c>
      <c r="C84" s="10">
        <f>VLOOKUP(A84&amp;B84,TEFE_ÜFE!B:F,5,0)</f>
        <v>0.13951333992094872</v>
      </c>
      <c r="D84" s="11"/>
      <c r="E84" s="11">
        <f t="shared" si="2"/>
        <v>0</v>
      </c>
      <c r="F84" s="11">
        <f t="shared" si="3"/>
        <v>0</v>
      </c>
    </row>
    <row r="85" spans="1:6" ht="12.75">
      <c r="A85" s="13">
        <v>2009</v>
      </c>
      <c r="B85" s="15" t="s">
        <v>9</v>
      </c>
      <c r="C85" s="10">
        <f>VLOOKUP(A85&amp;B85,TEFE_ÜFE!B:F,5,0)</f>
        <v>0.13628525680502523</v>
      </c>
      <c r="D85" s="11"/>
      <c r="E85" s="11">
        <f t="shared" si="2"/>
        <v>0</v>
      </c>
      <c r="F85" s="11">
        <f t="shared" si="3"/>
        <v>0</v>
      </c>
    </row>
    <row r="86" spans="1:6" ht="12.75">
      <c r="A86" s="13">
        <v>2009</v>
      </c>
      <c r="B86" s="15" t="s">
        <v>10</v>
      </c>
      <c r="C86" s="10">
        <f>VLOOKUP(A86&amp;B86,TEFE_ÜFE!B:F,5,0)</f>
        <v>0.12177772373540852</v>
      </c>
      <c r="D86" s="11"/>
      <c r="E86" s="11">
        <f t="shared" si="2"/>
        <v>0</v>
      </c>
      <c r="F86" s="11">
        <f t="shared" si="3"/>
        <v>0</v>
      </c>
    </row>
    <row r="87" spans="1:6" ht="12.75">
      <c r="A87" s="13">
        <v>2009</v>
      </c>
      <c r="B87" s="15" t="s">
        <v>11</v>
      </c>
      <c r="C87" s="10">
        <f>VLOOKUP(A87&amp;B87,TEFE_ÜFE!B:F,5,0)</f>
        <v>0.11446001449625509</v>
      </c>
      <c r="D87" s="11"/>
      <c r="E87" s="11">
        <f t="shared" si="2"/>
        <v>0</v>
      </c>
      <c r="F87" s="11">
        <f t="shared" si="3"/>
        <v>0</v>
      </c>
    </row>
    <row r="88" spans="1:6" ht="12.75">
      <c r="A88" s="13">
        <v>2010</v>
      </c>
      <c r="B88" s="15" t="s">
        <v>0</v>
      </c>
      <c r="C88" s="10">
        <f>VLOOKUP(A88&amp;B88,TEFE_ÜFE!B:F,5,0)</f>
        <v>0.10803507086235875</v>
      </c>
      <c r="D88" s="11"/>
      <c r="E88" s="11">
        <f t="shared" si="2"/>
        <v>0</v>
      </c>
      <c r="F88" s="11">
        <f t="shared" si="3"/>
        <v>0</v>
      </c>
    </row>
    <row r="89" spans="1:6" ht="12.75">
      <c r="A89" s="13">
        <v>2010</v>
      </c>
      <c r="B89" s="15" t="s">
        <v>1</v>
      </c>
      <c r="C89" s="10">
        <f>VLOOKUP(A89&amp;B89,TEFE_ÜFE!B:F,5,0)</f>
        <v>0.08990489692244075</v>
      </c>
      <c r="D89" s="11"/>
      <c r="E89" s="11">
        <f t="shared" si="2"/>
        <v>0</v>
      </c>
      <c r="F89" s="11">
        <f t="shared" si="3"/>
        <v>0</v>
      </c>
    </row>
    <row r="90" spans="1:6" ht="12.75">
      <c r="A90" s="13">
        <v>2010</v>
      </c>
      <c r="B90" s="15" t="s">
        <v>2</v>
      </c>
      <c r="C90" s="10">
        <f>VLOOKUP(A90&amp;B90,TEFE_ÜFE!B:F,5,0)</f>
        <v>0.06912736122378016</v>
      </c>
      <c r="D90" s="11"/>
      <c r="E90" s="11">
        <f t="shared" si="2"/>
        <v>0</v>
      </c>
      <c r="F90" s="11">
        <f t="shared" si="3"/>
        <v>0</v>
      </c>
    </row>
    <row r="91" spans="1:6" ht="12.75">
      <c r="A91" s="13">
        <v>2010</v>
      </c>
      <c r="B91" s="15" t="s">
        <v>3</v>
      </c>
      <c r="C91" s="10">
        <f>VLOOKUP(A91&amp;B91,TEFE_ÜFE!B:F,5,0)</f>
        <v>0.044553894927536364</v>
      </c>
      <c r="D91" s="11"/>
      <c r="E91" s="11">
        <f t="shared" si="2"/>
        <v>0</v>
      </c>
      <c r="F91" s="11">
        <f t="shared" si="3"/>
        <v>0</v>
      </c>
    </row>
    <row r="92" spans="1:6" ht="12.75">
      <c r="A92" s="13">
        <v>2010</v>
      </c>
      <c r="B92" s="15" t="s">
        <v>4</v>
      </c>
      <c r="C92" s="10">
        <f>VLOOKUP(A92&amp;B92,TEFE_ÜFE!B:F,5,0)</f>
        <v>0.05669778363209432</v>
      </c>
      <c r="D92" s="11"/>
      <c r="E92" s="11">
        <f t="shared" si="2"/>
        <v>0</v>
      </c>
      <c r="F92" s="11">
        <f t="shared" si="3"/>
        <v>0</v>
      </c>
    </row>
    <row r="93" spans="1:6" ht="12.75">
      <c r="A93" s="13">
        <v>2010</v>
      </c>
      <c r="B93" s="15" t="s">
        <v>5</v>
      </c>
      <c r="C93" s="10">
        <f>VLOOKUP(A93&amp;B93,TEFE_ÜFE!B:F,5,0)</f>
        <v>0.06205030794911637</v>
      </c>
      <c r="D93" s="11"/>
      <c r="E93" s="11">
        <f t="shared" si="2"/>
        <v>0</v>
      </c>
      <c r="F93" s="11">
        <f t="shared" si="3"/>
        <v>0</v>
      </c>
    </row>
    <row r="94" spans="1:6" ht="12.75">
      <c r="A94" s="13">
        <v>2010</v>
      </c>
      <c r="B94" s="15" t="s">
        <v>6</v>
      </c>
      <c r="C94" s="10">
        <f>VLOOKUP(A94&amp;B94,TEFE_ÜFE!B:F,5,0)</f>
        <v>0.06370344748068701</v>
      </c>
      <c r="D94" s="11"/>
      <c r="E94" s="11">
        <f t="shared" si="2"/>
        <v>0</v>
      </c>
      <c r="F94" s="11">
        <f t="shared" si="3"/>
        <v>0</v>
      </c>
    </row>
    <row r="95" spans="1:6" ht="12.75">
      <c r="A95" s="13">
        <v>2010</v>
      </c>
      <c r="B95" s="15" t="s">
        <v>7</v>
      </c>
      <c r="C95" s="10">
        <f>VLOOKUP(A95&amp;B95,TEFE_ÜFE!B:F,5,0)</f>
        <v>0.05157870739769743</v>
      </c>
      <c r="D95" s="11"/>
      <c r="E95" s="11">
        <f t="shared" si="2"/>
        <v>0</v>
      </c>
      <c r="F95" s="11">
        <f t="shared" si="3"/>
        <v>0</v>
      </c>
    </row>
    <row r="96" spans="1:6" ht="12.75">
      <c r="A96" s="13">
        <v>2010</v>
      </c>
      <c r="B96" s="15" t="s">
        <v>8</v>
      </c>
      <c r="C96" s="10">
        <f>VLOOKUP(A96&amp;B96,TEFE_ÜFE!B:F,5,0)</f>
        <v>0.04627161893960863</v>
      </c>
      <c r="D96" s="11"/>
      <c r="E96" s="11">
        <f t="shared" si="2"/>
        <v>0</v>
      </c>
      <c r="F96" s="11">
        <f t="shared" si="3"/>
        <v>0</v>
      </c>
    </row>
    <row r="97" spans="1:6" ht="12.75">
      <c r="A97" s="13">
        <v>2010</v>
      </c>
      <c r="B97" s="15" t="s">
        <v>9</v>
      </c>
      <c r="C97" s="10">
        <f>VLOOKUP(A97&amp;B97,TEFE_ÜFE!B:F,5,0)</f>
        <v>0.03378529807261321</v>
      </c>
      <c r="D97" s="11"/>
      <c r="E97" s="11">
        <f t="shared" si="2"/>
        <v>0</v>
      </c>
      <c r="F97" s="11">
        <f t="shared" si="3"/>
        <v>0</v>
      </c>
    </row>
    <row r="98" spans="1:6" ht="12.75">
      <c r="A98" s="13">
        <v>2010</v>
      </c>
      <c r="B98" s="15" t="s">
        <v>10</v>
      </c>
      <c r="C98" s="10">
        <f>VLOOKUP(A98&amp;B98,TEFE_ÜFE!B:F,5,0)</f>
        <v>0.03703911870503607</v>
      </c>
      <c r="D98" s="11"/>
      <c r="E98" s="11">
        <f t="shared" si="2"/>
        <v>0</v>
      </c>
      <c r="F98" s="11">
        <f t="shared" si="3"/>
        <v>0</v>
      </c>
    </row>
    <row r="99" spans="1:6" ht="12.75">
      <c r="A99" s="13">
        <v>2010</v>
      </c>
      <c r="B99" s="15" t="s">
        <v>11</v>
      </c>
      <c r="C99" s="10">
        <f>VLOOKUP(A99&amp;B99,TEFE_ÜFE!B:F,5,0)</f>
        <v>0.023633841886268936</v>
      </c>
      <c r="D99" s="11"/>
      <c r="E99" s="11">
        <f>ROUND(C99*D99,2)</f>
        <v>0</v>
      </c>
      <c r="F99" s="11">
        <f>D99+E99</f>
        <v>0</v>
      </c>
    </row>
    <row r="100" spans="1:6" ht="12.75">
      <c r="A100" s="13">
        <v>2011</v>
      </c>
      <c r="B100" s="15" t="s">
        <v>0</v>
      </c>
      <c r="C100" s="10">
        <f>VLOOKUP(A100&amp;B100,TEFE_ÜFE!B:F,5,0)</f>
        <v>0</v>
      </c>
      <c r="D100" s="11"/>
      <c r="E100" s="11">
        <f>ROUND(C100*D100,2)</f>
        <v>0</v>
      </c>
      <c r="F100" s="11">
        <f>D100+E100</f>
        <v>0</v>
      </c>
    </row>
    <row r="101" spans="1:6" ht="13.5" thickBot="1">
      <c r="A101" s="13">
        <v>2011</v>
      </c>
      <c r="B101" s="15" t="s">
        <v>1</v>
      </c>
      <c r="C101" s="10">
        <f>VLOOKUP(A101&amp;B101,TEFE_ÜFE!B:F,5,0)</f>
        <v>0</v>
      </c>
      <c r="D101" s="11"/>
      <c r="E101" s="11">
        <f t="shared" si="2"/>
        <v>0</v>
      </c>
      <c r="F101" s="11">
        <f t="shared" si="3"/>
        <v>0</v>
      </c>
    </row>
    <row r="102" spans="1:6" s="16" customFormat="1" ht="13.5" thickBot="1">
      <c r="A102" s="17"/>
      <c r="B102" s="18" t="s">
        <v>23</v>
      </c>
      <c r="C102" s="19"/>
      <c r="D102" s="20">
        <f>SUM(D4:D101)</f>
        <v>0</v>
      </c>
      <c r="E102" s="20">
        <f>SUM(E4:E101)</f>
        <v>0</v>
      </c>
      <c r="F102" s="20">
        <f>SUM(F4:F101)</f>
        <v>0</v>
      </c>
    </row>
  </sheetData>
  <printOptions/>
  <pageMargins left="0.7480314960629921" right="0.7480314960629921" top="0.7874015748031497" bottom="0.5511811023622047" header="0.5118110236220472" footer="0.5118110236220472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6"/>
  <sheetViews>
    <sheetView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18.25390625" style="0" customWidth="1"/>
    <col min="4" max="4" width="19.125" style="0" customWidth="1"/>
    <col min="5" max="5" width="16.75390625" style="0" customWidth="1"/>
    <col min="6" max="6" width="14.25390625" style="0" bestFit="1" customWidth="1"/>
  </cols>
  <sheetData>
    <row r="3" spans="2:6" ht="19.5" customHeight="1">
      <c r="B3" s="32" t="s">
        <v>32</v>
      </c>
      <c r="C3" s="33"/>
      <c r="D3" s="33"/>
      <c r="E3" s="33"/>
      <c r="F3" s="33"/>
    </row>
    <row r="4" ht="24" customHeight="1"/>
    <row r="5" spans="3:5" ht="26.25" customHeight="1">
      <c r="C5" s="34" t="s">
        <v>24</v>
      </c>
      <c r="D5" s="35"/>
      <c r="E5" s="24">
        <f>VERGİ!D102</f>
        <v>0</v>
      </c>
    </row>
    <row r="6" spans="3:5" ht="26.25" customHeight="1">
      <c r="C6" s="34" t="s">
        <v>25</v>
      </c>
      <c r="D6" s="35"/>
      <c r="E6" s="24">
        <f>VERGİ!E102</f>
        <v>0</v>
      </c>
    </row>
    <row r="7" spans="3:5" ht="26.25" customHeight="1">
      <c r="C7" s="34" t="s">
        <v>26</v>
      </c>
      <c r="D7" s="35"/>
      <c r="E7" s="24">
        <f>E5+E6</f>
        <v>0</v>
      </c>
    </row>
    <row r="8" spans="3:5" ht="16.5" customHeight="1">
      <c r="C8" s="29"/>
      <c r="D8" s="30"/>
      <c r="E8" s="31"/>
    </row>
    <row r="9" spans="3:5" ht="24" customHeight="1">
      <c r="C9" s="29"/>
      <c r="D9" s="30"/>
      <c r="E9" s="31"/>
    </row>
    <row r="10" spans="2:6" ht="18">
      <c r="B10" s="32" t="s">
        <v>27</v>
      </c>
      <c r="C10" s="32"/>
      <c r="D10" s="32"/>
      <c r="E10" s="32"/>
      <c r="F10" s="32"/>
    </row>
    <row r="11" spans="2:6" ht="21" customHeight="1">
      <c r="B11" s="1"/>
      <c r="C11" s="1"/>
      <c r="D11" s="1"/>
      <c r="E11" s="1"/>
      <c r="F11" s="1"/>
    </row>
    <row r="12" spans="2:6" s="23" customFormat="1" ht="33" customHeight="1">
      <c r="B12" s="25" t="s">
        <v>33</v>
      </c>
      <c r="C12" s="25" t="s">
        <v>28</v>
      </c>
      <c r="D12" s="25" t="s">
        <v>29</v>
      </c>
      <c r="E12" s="25" t="s">
        <v>30</v>
      </c>
      <c r="F12" s="25" t="s">
        <v>31</v>
      </c>
    </row>
    <row r="13" spans="2:6" ht="28.5" customHeight="1">
      <c r="B13" s="26">
        <v>6</v>
      </c>
      <c r="C13" s="27">
        <v>1.05</v>
      </c>
      <c r="D13" s="27">
        <f>E7</f>
        <v>0</v>
      </c>
      <c r="E13" s="28">
        <f>ROUND(D13*C13,2)</f>
        <v>0</v>
      </c>
      <c r="F13" s="28">
        <f>ROUND(E13/B13,2)</f>
        <v>0</v>
      </c>
    </row>
    <row r="14" spans="2:6" ht="28.5" customHeight="1">
      <c r="B14" s="26">
        <v>9</v>
      </c>
      <c r="C14" s="27">
        <v>1.07</v>
      </c>
      <c r="D14" s="27">
        <f>E7</f>
        <v>0</v>
      </c>
      <c r="E14" s="28">
        <f>ROUND(D14*C14,2)</f>
        <v>0</v>
      </c>
      <c r="F14" s="28">
        <f>ROUND(E14/B14,2)</f>
        <v>0</v>
      </c>
    </row>
    <row r="15" spans="2:6" ht="28.5" customHeight="1">
      <c r="B15" s="26">
        <v>12</v>
      </c>
      <c r="C15" s="27">
        <v>1.1</v>
      </c>
      <c r="D15" s="27">
        <f>E7</f>
        <v>0</v>
      </c>
      <c r="E15" s="28">
        <f>ROUND(D15*C15,2)</f>
        <v>0</v>
      </c>
      <c r="F15" s="28">
        <f>ROUND(E15/B15,2)</f>
        <v>0</v>
      </c>
    </row>
    <row r="16" spans="2:6" ht="28.5" customHeight="1">
      <c r="B16" s="26">
        <v>18</v>
      </c>
      <c r="C16" s="27">
        <v>1.15</v>
      </c>
      <c r="D16" s="27">
        <f>E7</f>
        <v>0</v>
      </c>
      <c r="E16" s="28">
        <f>ROUND(D16*C16,2)</f>
        <v>0</v>
      </c>
      <c r="F16" s="28">
        <f>ROUND(E16/B16,2)</f>
        <v>0</v>
      </c>
    </row>
  </sheetData>
  <mergeCells count="5">
    <mergeCell ref="B10:F10"/>
    <mergeCell ref="B3:F3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 DENETİM VE YÖNETİM DANIŞMANLIĞI</dc:creator>
  <cp:keywords/>
  <dc:description/>
  <cp:lastModifiedBy>FCC DENETİM VE YÖNETİM DANIŞMANLIĞI</cp:lastModifiedBy>
  <cp:lastPrinted>2011-02-27T20:49:46Z</cp:lastPrinted>
  <dcterms:created xsi:type="dcterms:W3CDTF">2011-02-27T18:35:55Z</dcterms:created>
  <dcterms:modified xsi:type="dcterms:W3CDTF">2011-02-27T23:00:30Z</dcterms:modified>
  <cp:category/>
  <cp:version/>
  <cp:contentType/>
  <cp:contentStatus/>
</cp:coreProperties>
</file>